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M3" i="24" s="1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<sst xmlns="http://schemas.openxmlformats.org/spreadsheetml/2006/main" count="109" uniqueCount="74">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</sst>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1827538.6979893332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15000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33686.112249333331</v>
      </c>
      <c r="C4" t="s">
        <v>11</v>
      </c>
    </row>
    <row r="5" spans="1:3" s="26" customFormat="1" x14ac:dyDescent="0.25">
      <c r="A5" s="3" t="s">
        <v>12</v>
      </c>
      <c r="B5" s="48">
        <f>SUM(B2:B4)</f>
        <v>1876224.8102386666</v>
      </c>
      <c r="C5" s="62" t="s">
        <v>11</v>
      </c>
    </row>
    <row r="6" spans="1:3" x14ac:dyDescent="0.25">
      <c r="A6" s="47" t="s">
        <v>0</v>
      </c>
      <c r="B6" s="38">
        <f>Investeringer!E3</f>
        <v>1781355.7509029245</v>
      </c>
      <c r="C6" s="23" t="s">
        <v>11</v>
      </c>
    </row>
    <row r="7" spans="1:3" x14ac:dyDescent="0.25">
      <c r="A7" s="4" t="s">
        <v>1</v>
      </c>
      <c r="B7" s="35">
        <f>Investeringer!F3</f>
        <v>473584.80968805659</v>
      </c>
      <c r="C7" t="s">
        <v>11</v>
      </c>
    </row>
    <row r="8" spans="1:3" x14ac:dyDescent="0.25">
      <c r="A8" s="4" t="s">
        <v>2</v>
      </c>
      <c r="B8" s="35">
        <f>Investeringer!G3</f>
        <v>45596.666666666664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26160</v>
      </c>
      <c r="C9" t="s">
        <v>11</v>
      </c>
    </row>
    <row r="10" spans="1:3" s="22" customFormat="1" x14ac:dyDescent="0.25">
      <c r="A10" s="3" t="s">
        <v>47</v>
      </c>
      <c r="B10" s="48">
        <f>SUM(B6:B9)</f>
        <v>2326697.2272576476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2711296.74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2711296.74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6914218.7774963146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6975421.6444178298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1825998.26</v>
      </c>
      <c r="C2" s="49">
        <v>728</v>
      </c>
      <c r="D2" s="49">
        <f>B2+C2</f>
        <v>1826726.26</v>
      </c>
      <c r="E2" s="50">
        <f>D2</f>
        <v>1826726.26</v>
      </c>
      <c r="F2" s="49">
        <v>2071321.7929871706</v>
      </c>
      <c r="G2" s="49">
        <v>0</v>
      </c>
      <c r="H2" s="49">
        <f>F2-G2</f>
        <v>2071321.7929871706</v>
      </c>
      <c r="I2" s="49">
        <f>AVERAGEIF(E2:E4,"&lt;&gt;0")</f>
        <v>1827538.6979893332</v>
      </c>
      <c r="J2" s="49">
        <v>1647937.1760748697</v>
      </c>
      <c r="K2" s="39">
        <f>IF(H2&gt;I2,IF(I2&gt;J2,I2,J2),H2)</f>
        <v>1827538.6979893332</v>
      </c>
    </row>
    <row r="3" spans="1:11" s="23" customFormat="1" x14ac:dyDescent="0.25">
      <c r="A3" s="28">
        <v>2014</v>
      </c>
      <c r="B3" s="49">
        <v>1857722.75</v>
      </c>
      <c r="C3" s="49"/>
      <c r="D3" s="49">
        <f t="shared" ref="D3:D4" si="0">B3+C3</f>
        <v>1857722.75</v>
      </c>
      <c r="E3" s="50">
        <f>D3*Pristalsregulering!C7</f>
        <v>1859208.9281999997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1768714</v>
      </c>
      <c r="C4" s="49"/>
      <c r="D4" s="49">
        <f t="shared" si="0"/>
        <v>1768714</v>
      </c>
      <c r="E4" s="50">
        <f>D4*Pristalsregulering!$C$6*Pristalsregulering!$C$7</f>
        <v>1796680.9057679996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95" max="95" width="9.140625" hidden="1"/>
    <col min="118" max="118" width="9.140625" hidden="1"/>
    <col min="207" max="207" width="9.140625" hidden="1"/>
    <col min="230" max="230" width="9.140625" hidden="1"/>
    <col min="319" max="319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>
        <v>15000</v>
      </c>
      <c r="C3" s="45">
        <f>B3</f>
        <v>15000</v>
      </c>
      <c r="D3" s="83">
        <f>IF(C4=0,0,AVERAGEIF(C4:C6,"&lt;&gt;0"))+C3</f>
        <v>15000</v>
      </c>
      <c r="E3" s="57">
        <f>SUM(D3:D3)</f>
        <v>15000</v>
      </c>
    </row>
    <row r="4" spans="1:5" x14ac:dyDescent="0.25">
      <c r="A4" s="28">
        <v>2015</v>
      </c>
      <c r="B4" s="35"/>
      <c r="C4" s="45">
        <f>B4</f>
        <v>0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17775</v>
      </c>
      <c r="C3" s="42">
        <v>13663</v>
      </c>
      <c r="D3" s="42">
        <v>0</v>
      </c>
      <c r="E3" s="41">
        <f>B3</f>
        <v>17775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33686.112249333331</v>
      </c>
    </row>
    <row r="4" spans="1:8" x14ac:dyDescent="0.25">
      <c r="A4" s="31">
        <v>2014</v>
      </c>
      <c r="B4" s="41">
        <v>16555</v>
      </c>
      <c r="C4" s="42">
        <v>17506</v>
      </c>
      <c r="D4" s="42">
        <v>0</v>
      </c>
      <c r="E4" s="41">
        <f>B4*Pristalsregulering!$C$7</f>
        <v>16568.243999999999</v>
      </c>
      <c r="F4" s="42">
        <f>C4*Pristalsregulering!$C$7</f>
        <v>17520.004799999999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13020</v>
      </c>
      <c r="C5" s="42">
        <v>21959</v>
      </c>
      <c r="D5" s="42">
        <v>0</v>
      </c>
      <c r="E5" s="41">
        <f>B5*Pristalsregulering!$C$7*Pristalsregulering!$C$6</f>
        <v>13225.872239999999</v>
      </c>
      <c r="F5" s="42">
        <f>C5*Pristalsregulering!$C$7*Pristalsregulering!$C$6</f>
        <v>22306.215707999996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1636224.3448870438</v>
      </c>
      <c r="C3" s="38">
        <v>463522.80388888903</v>
      </c>
      <c r="D3" s="40">
        <v>45596.666666666664</v>
      </c>
      <c r="E3" s="35">
        <f>B3*Pristalsregulering!C2*Pristalsregulering!C3*Pristalsregulering!C4*Pristalsregulering!C5*Pristalsregulering!C6*Pristalsregulering!C7</f>
        <v>1781355.7509029245</v>
      </c>
      <c r="F3" s="35">
        <v>473584.80968805659</v>
      </c>
      <c r="G3" s="35">
        <f>D3</f>
        <v>45596.666666666664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78480</v>
      </c>
      <c r="C3" s="38">
        <v>0</v>
      </c>
      <c r="D3" s="38">
        <v>0</v>
      </c>
      <c r="E3" s="40">
        <v>0</v>
      </c>
      <c r="F3" s="38">
        <f>B3</f>
        <v>78480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26160</v>
      </c>
      <c r="K3" s="42">
        <f>G3</f>
        <v>0</v>
      </c>
      <c r="L3" s="43">
        <f>AVERAGE(H3:H5)+AVERAGE(I3:I5)</f>
        <v>0</v>
      </c>
      <c r="M3" s="44">
        <f>SUM(J3:L3)</f>
        <v>26160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0</v>
      </c>
      <c r="E2" s="42">
        <v>0</v>
      </c>
      <c r="F2" s="42">
        <v>0</v>
      </c>
      <c r="G2" s="42">
        <v>2678774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2711296.74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2016-09-30T11:23:40Z</dcterms:modified>
</cp:coreProperties>
</file>