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<sst xmlns="http://schemas.openxmlformats.org/spreadsheetml/2006/main" count="109" uniqueCount="75">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</sst>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3514784.3987413333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100000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48366.435199999993</v>
      </c>
      <c r="C4" t="s">
        <v>11</v>
      </c>
    </row>
    <row r="5" spans="1:3" s="26" customFormat="1" x14ac:dyDescent="0.25">
      <c r="A5" s="3" t="s">
        <v>12</v>
      </c>
      <c r="B5" s="48">
        <f>SUM(B2:B4)</f>
        <v>3663150.8339413335</v>
      </c>
      <c r="C5" s="61" t="s">
        <v>11</v>
      </c>
    </row>
    <row r="6" spans="1:3" x14ac:dyDescent="0.25">
      <c r="A6" s="47" t="s">
        <v>0</v>
      </c>
      <c r="B6" s="38">
        <f>Investeringer!E3</f>
        <v>1560540.0065389518</v>
      </c>
      <c r="C6" s="23" t="s">
        <v>11</v>
      </c>
    </row>
    <row r="7" spans="1:3" x14ac:dyDescent="0.25">
      <c r="A7" s="4" t="s">
        <v>1</v>
      </c>
      <c r="B7" s="35">
        <f>Investeringer!F3</f>
        <v>1251494.9959545326</v>
      </c>
      <c r="C7" t="s">
        <v>11</v>
      </c>
    </row>
    <row r="8" spans="1:3" x14ac:dyDescent="0.25">
      <c r="A8" s="4" t="s">
        <v>2</v>
      </c>
      <c r="B8" s="35">
        <f>Investeringer!G3</f>
        <v>304826.66666666663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402510</v>
      </c>
      <c r="C9" t="s">
        <v>11</v>
      </c>
    </row>
    <row r="10" spans="1:3" s="22" customFormat="1" x14ac:dyDescent="0.25">
      <c r="A10" s="3" t="s">
        <v>47</v>
      </c>
      <c r="B10" s="48">
        <f>SUM(B6:B9)</f>
        <v>3519371.6691601509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11111990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11111990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18294512.503101483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18456450.771205682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3243622</v>
      </c>
      <c r="C2" s="49">
        <v>0</v>
      </c>
      <c r="D2" s="49">
        <f>B2+C2</f>
        <v>3243622</v>
      </c>
      <c r="E2" s="50">
        <f>D2</f>
        <v>3243622</v>
      </c>
      <c r="F2" s="49">
        <v>5916806.9428818496</v>
      </c>
      <c r="G2" s="49">
        <v>0</v>
      </c>
      <c r="H2" s="49">
        <f>F2-G2</f>
        <v>5916806.9428818496</v>
      </c>
      <c r="I2" s="49">
        <f>AVERAGEIF(E2:E4,"&lt;&gt;0")</f>
        <v>3514784.3987413333</v>
      </c>
      <c r="J2" s="49">
        <v>2054186.4562705159</v>
      </c>
      <c r="K2" s="39">
        <f>IF(H2&gt;I2,IF(I2&gt;J2,I2,J2),H2)</f>
        <v>3514784.3987413333</v>
      </c>
    </row>
    <row r="3" spans="1:11" s="23" customFormat="1" x14ac:dyDescent="0.25">
      <c r="A3" s="28">
        <v>2014</v>
      </c>
      <c r="B3" s="49">
        <v>3939151</v>
      </c>
      <c r="C3" s="49"/>
      <c r="D3" s="49">
        <f t="shared" ref="D3:D4" si="0">B3+C3</f>
        <v>3939151</v>
      </c>
      <c r="E3" s="50">
        <f>D3*Pristalsregulering!C7</f>
        <v>3942302.3207999999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3306152</v>
      </c>
      <c r="C4" s="49"/>
      <c r="D4" s="49">
        <f t="shared" si="0"/>
        <v>3306152</v>
      </c>
      <c r="E4" s="50">
        <f>D4*Pristalsregulering!$C$6*Pristalsregulering!$C$7</f>
        <v>3358428.8754239995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>
        <v>100000</v>
      </c>
      <c r="C3" s="82">
        <f>B3</f>
        <v>100000</v>
      </c>
      <c r="D3" s="82">
        <f>IF(C4=0,0,AVERAGEIF(C4:C6,"&lt;&gt;0"))+C3</f>
        <v>100000</v>
      </c>
      <c r="E3" s="56">
        <f>SUM(D3:D3)</f>
        <v>100000</v>
      </c>
    </row>
    <row r="4" spans="1:5" x14ac:dyDescent="0.25">
      <c r="A4" s="28">
        <v>2015</v>
      </c>
      <c r="B4" s="35"/>
      <c r="C4" s="82">
        <f>B4</f>
        <v>0</v>
      </c>
      <c r="D4" s="82"/>
      <c r="E4" s="54"/>
    </row>
    <row r="5" spans="1:5" x14ac:dyDescent="0.25">
      <c r="A5" s="28">
        <v>2014</v>
      </c>
      <c r="B5" s="35">
        <v>73275</v>
      </c>
      <c r="C5" s="82">
        <f>B5*Pristalsregulering!$C$7</f>
        <v>73333.62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10000</v>
      </c>
      <c r="C3" s="42">
        <v>25880</v>
      </c>
      <c r="D3" s="42">
        <v>0</v>
      </c>
      <c r="E3" s="41">
        <f>B3</f>
        <v>10000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48366.435199999993</v>
      </c>
    </row>
    <row r="4" spans="1:8" x14ac:dyDescent="0.25">
      <c r="A4" s="31">
        <v>2014</v>
      </c>
      <c r="B4" s="41">
        <v>40000</v>
      </c>
      <c r="C4" s="42">
        <v>19600</v>
      </c>
      <c r="D4" s="42">
        <v>0</v>
      </c>
      <c r="E4" s="41">
        <f>B4*Pristalsregulering!$C$7</f>
        <v>40032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18800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1433398.9988102983</v>
      </c>
      <c r="C3" s="38">
        <v>1209741.1416666661</v>
      </c>
      <c r="D3" s="40">
        <v>304826.66666666663</v>
      </c>
      <c r="E3" s="35">
        <f>B3*Pristalsregulering!C2*Pristalsregulering!C3*Pristalsregulering!C4*Pristalsregulering!C5*Pristalsregulering!C6*Pristalsregulering!C7</f>
        <v>1560540.0065389518</v>
      </c>
      <c r="F3" s="35">
        <v>1251494.9959545326</v>
      </c>
      <c r="G3" s="35">
        <f>D3</f>
        <v>304826.66666666663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402510</v>
      </c>
      <c r="D3" s="38">
        <v>0</v>
      </c>
      <c r="E3" s="40">
        <v>0</v>
      </c>
      <c r="F3" s="38">
        <f>B3</f>
        <v>0</v>
      </c>
      <c r="G3" s="38">
        <f>C3</f>
        <v>402510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402510</v>
      </c>
      <c r="L3" s="43">
        <f>AVERAGE(H3:H5)+AVERAGE(I3:I5)</f>
        <v>0</v>
      </c>
      <c r="M3" s="44">
        <f>SUM(J3:L3)</f>
        <v>402510</v>
      </c>
      <c r="N3" s="23"/>
    </row>
    <row r="4" spans="1:14" x14ac:dyDescent="0.25">
      <c r="A4" s="28">
        <v>2014</v>
      </c>
      <c r="B4" s="45">
        <v>0</v>
      </c>
      <c r="C4" s="38">
        <v>261516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261725.21279999998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360261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365957.44693199993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3501954</v>
      </c>
      <c r="F2" s="42">
        <v>403632</v>
      </c>
      <c r="G2" s="42">
        <v>7173881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11111990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2016-11-11T16:16:26Z</dcterms:modified>
</cp:coreProperties>
</file>