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4" i="11" l="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5" i="11"/>
  <c r="F10" i="11"/>
  <c r="F26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<sst xmlns="http://schemas.openxmlformats.org/spreadsheetml/2006/main" count="258" uniqueCount="131">
  <si>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</si>
  <si>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</si>
  <si>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</si>
  <si>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</si>
  <si>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</si>
  <si>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</si>
  <si>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</si>
  <si>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</si>
  <si>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</si>
  <si>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</si>
  <si>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</si>
  <si>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</si>
  <si>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</si>
  <si>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</si>
  <si>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</si>
  <si>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</si>
  <si>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</si>
  <si>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</si>
  <si>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</si>
  <si>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</si>
  <si>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</si>
  <si>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</si>
  <si>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</si>
  <si>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</si>
  <si>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</si>
  <si>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</si>
  <si>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</si>
  <si>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</si>
  <si>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</si>
  <si>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</si>
  <si>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</si>
  <si>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</si>
  <si>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</si>
  <si>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</si>
  <si>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</si>
  <si>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</si>
  <si>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</si>
  <si>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</si>
  <si>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</si>
  <si>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</si>
  <si>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</si>
  <si>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</si>
  <si>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</si>
  <si>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</si>
  <si>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</si>
  <si>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</si>
  <si>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</si>
  <si>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</si>
  <si>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</si>
  <si>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</si>
  <si>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</si>
  <si>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</si>
  <si>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</si>
  <si>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</si>
  <si>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</si>
  <si>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</si>
  <si>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</si>
  <si>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</si>
  <si>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</si>
  <si>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</si>
  <si>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</si>
  <si>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</si>
  <si>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</si>
  <si>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</si>
  <si>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</si>
  <si>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</si>
  <si>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</si>
  <si>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</si>
  <si>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</si>
  <si>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</si>
  <si>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</si>
  <si>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</si>
  <si>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</si>
  <si>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</si>
  <si>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</si>
  <si>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</si>
  <si>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</si>
  <si>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</si>
  <si>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</si>
  <si>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</si>
  <si>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</si>
  <si>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</si>
  <si>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</si>
  <si>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</si>
  <si>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</si>
  <si>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</si>
  <si>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</si>
  <si>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</si>
  <si>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</si>
  <si>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</si>
  <si>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</si>
  <si>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</si>
  <si>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</si>
  <si>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</si>
  <si>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</si>
  <si>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</si>
  <si>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</si>
  <si>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</si>
  <si>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</si>
  <si>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</si>
  <si>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</si>
  <si>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</si>
  <si>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</si>
  <si>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</si>
  <si>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</si>
  <si>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</si>
  <si>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</si>
  <si>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</si>
  <si>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</si>
  <si>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</si>
  <si>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</si>
  <si>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</si>
  <si>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</si>
  <si>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Inspektionsbrønd, Konstruktioner</t>
  </si>
  <si>
    <t>Pumpestation (inkl. evt. hydrofor)/trykforøger, Konstruktioner</t>
  </si>
  <si>
    <t>Ø110 mm &lt; Ledningsnet ≤ Ø 250 mm</t>
  </si>
  <si>
    <t>SRO anlæg</t>
  </si>
  <si>
    <t>Etageareal vandbehandlingsbygning</t>
  </si>
  <si>
    <t>Ledningsnet ≤ Ø50 mm</t>
  </si>
  <si>
    <t xml:space="preserve">Afregningsmålere, mekaniske </t>
  </si>
  <si>
    <t>Stik på ledningsnet, Konstruktioner</t>
  </si>
  <si>
    <t>Støbejernsledninger Ø 50mm &lt; Ledningsnet ≤ Ø110 mm</t>
  </si>
  <si>
    <t>Garage og rørlager</t>
  </si>
  <si>
    <t>Køretøjer, personbil</t>
  </si>
  <si>
    <t>AQUIS ledningsmodel</t>
  </si>
  <si>
    <t>Boring (inkl. etablering, forerør, filter og prøvepumpning)</t>
  </si>
  <si>
    <t>Udpumpningsanlæg, rentvandspumper på vandværk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</si>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</sst>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30970037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9739267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597938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104630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659667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11101502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628741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628741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-515596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-9510558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-10026154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1704089</v>
      </c>
      <c r="F28" s="16" t="s">
        <v>4</v>
      </c>
      <c r="G28" s="31">
        <f>IF(E28&lt;0,0,-E28)</f>
        <v>-1704089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740313.82189530879</v>
      </c>
      <c r="F30" s="16" t="s">
        <v>4</v>
      </c>
      <c r="G30" s="32">
        <f>-$E$30</f>
        <v>-740313.82189530879</v>
      </c>
      <c r="H30" s="16" t="s">
        <v>4</v>
      </c>
      <c r="I30" s="1"/>
    </row>
    <row r="31" spans="1:9" x14ac:dyDescent="0.25">
      <c r="A31" s="1"/>
      <c r="B31" s="99" t="s">
        <v>128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129</v>
      </c>
      <c r="C32" s="74"/>
      <c r="D32" s="75"/>
      <c r="E32" s="37">
        <v>26356179.199999999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26356179.199999999</v>
      </c>
      <c r="F35" s="16" t="s">
        <v>4</v>
      </c>
      <c r="G35" s="32">
        <f>-E35</f>
        <v>-26356179.199999999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2169454.978104692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31771898.89073218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12417598.934144039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76482.641865830417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256413.61886496167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31439002.630001388</v>
      </c>
      <c r="F13" s="17" t="s">
        <v>4</v>
      </c>
      <c r="G13" s="32">
        <f>E13</f>
        <v>31439002.630001388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65940.25</v>
      </c>
      <c r="F15" s="17" t="s">
        <v>4</v>
      </c>
      <c r="G15" s="32">
        <f>E15</f>
        <v>65940.25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2026216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59631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-693807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281141.56000000006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1673181.56</v>
      </c>
      <c r="F21" s="17" t="s">
        <v>4</v>
      </c>
      <c r="G21" s="32">
        <f>E21</f>
        <v>1673181.56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2169454.978104692</v>
      </c>
      <c r="F23" s="17" t="s">
        <v>4</v>
      </c>
      <c r="G23" s="32">
        <f>E23</f>
        <v>2169454.978104692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35347579.418106079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31439002.630001388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7189579.6737053292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11831824.022152022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12417598.934144039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399275.33340101759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76121.753898862473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255680.89085547108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31506475.31864807</v>
      </c>
      <c r="F16" s="17" t="s">
        <v>4</v>
      </c>
      <c r="G16" s="32">
        <f>E16</f>
        <v>31506475.31864807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65940.25</v>
      </c>
      <c r="F18" s="17" t="s">
        <v>4</v>
      </c>
      <c r="G18" s="32">
        <f>E18</f>
        <v>65940.25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31572415.56864807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7366008.1889917059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11988291.767596437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12417598.934144039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31771898.89073218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19354299.956588142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0.39517131612810397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76482.641865830417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7366008.1889917059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147320.16377983411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11988291.767596437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109093.45508512757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256413.61886496167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720429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456668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263761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65940.25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50</v>
      </c>
      <c r="E10" s="37">
        <v>1209368</v>
      </c>
      <c r="F10" s="20">
        <f>E10/D10</f>
        <v>24187.360000000001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50</v>
      </c>
      <c r="E11" s="37">
        <v>689738</v>
      </c>
      <c r="F11" s="20">
        <f t="shared" ref="F11:F25" si="0">E11/D11</f>
        <v>13794.76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711470</v>
      </c>
      <c r="F12" s="20">
        <f t="shared" si="0"/>
        <v>9486.2666666666664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124565</v>
      </c>
      <c r="F13" s="20">
        <f t="shared" si="0"/>
        <v>12456.5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269644</v>
      </c>
      <c r="F14" s="20">
        <f t="shared" si="0"/>
        <v>3595.2533333333336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1179223</v>
      </c>
      <c r="F15" s="20">
        <f t="shared" si="0"/>
        <v>15722.973333333333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8</v>
      </c>
      <c r="E16" s="37">
        <v>1774332</v>
      </c>
      <c r="F16" s="20">
        <f t="shared" si="0"/>
        <v>221791.5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46760</v>
      </c>
      <c r="F17" s="20">
        <f t="shared" si="0"/>
        <v>623.4666666666667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100</v>
      </c>
      <c r="E18" s="37">
        <v>301726</v>
      </c>
      <c r="F18" s="20">
        <f t="shared" si="0"/>
        <v>3017.26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506900</v>
      </c>
      <c r="F19" s="20">
        <f t="shared" si="0"/>
        <v>6758.666666666667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</v>
      </c>
      <c r="E20" s="37">
        <v>495235</v>
      </c>
      <c r="F20" s="20">
        <f t="shared" si="0"/>
        <v>99047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5</v>
      </c>
      <c r="E21" s="37">
        <v>505098</v>
      </c>
      <c r="F21" s="20">
        <f t="shared" si="0"/>
        <v>101019.6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30</v>
      </c>
      <c r="E22" s="37">
        <v>1179000</v>
      </c>
      <c r="F22" s="20">
        <f t="shared" si="0"/>
        <v>39300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25</v>
      </c>
      <c r="E23" s="37">
        <v>173993</v>
      </c>
      <c r="F23" s="20">
        <f t="shared" si="0"/>
        <v>6959.72</v>
      </c>
      <c r="G23" s="10" t="s">
        <v>4</v>
      </c>
      <c r="H23" s="1"/>
    </row>
    <row r="24" spans="1:8" x14ac:dyDescent="0.25">
      <c r="A24" s="1"/>
      <c r="B24" s="41" t="s">
        <v>120</v>
      </c>
      <c r="C24" s="39">
        <v>2015</v>
      </c>
      <c r="D24" s="39">
        <v>75</v>
      </c>
      <c r="E24" s="37">
        <v>703730</v>
      </c>
      <c r="F24" s="20">
        <f t="shared" si="0"/>
        <v>9383.0666666666675</v>
      </c>
      <c r="G24" s="10" t="s">
        <v>4</v>
      </c>
      <c r="H24" s="1"/>
    </row>
    <row r="25" spans="1:8" x14ac:dyDescent="0.25">
      <c r="A25" s="1"/>
      <c r="B25" s="41" t="s">
        <v>120</v>
      </c>
      <c r="C25" s="39">
        <v>2015</v>
      </c>
      <c r="D25" s="39">
        <v>75</v>
      </c>
      <c r="E25" s="37">
        <v>567029</v>
      </c>
      <c r="F25" s="20">
        <f t="shared" si="0"/>
        <v>7560.3866666666663</v>
      </c>
      <c r="G25" s="10" t="s">
        <v>4</v>
      </c>
      <c r="H25" s="1"/>
    </row>
    <row r="26" spans="1:8" x14ac:dyDescent="0.25">
      <c r="A26" s="1"/>
      <c r="B26" s="69" t="s">
        <v>127</v>
      </c>
      <c r="C26" s="70"/>
      <c r="D26" s="70"/>
      <c r="E26" s="71"/>
      <c r="F26" s="33">
        <f>SUM(F10:F25)</f>
        <v>574703.78</v>
      </c>
      <c r="G26" s="18" t="s">
        <v>4</v>
      </c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</sheetData>
  <sheetProtection password="C6BD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12421666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10395450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2026216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94631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35000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59631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291193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985000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-693807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303833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564433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2015'!F26</f>
        <v>574703.78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281141.56000000006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2016-12-13T11:35:30Z</dcterms:modified>
</cp:coreProperties>
</file>