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30" yWindow="13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4" i="11"/>
  <c r="F15" i="1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F16" i="11" l="1"/>
  <c r="G29" i="12" s="1"/>
  <c r="G30" i="12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 s="1"/>
  <c r="E11" i="5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<sst xmlns="http://schemas.openxmlformats.org/spreadsheetml/2006/main" count="254" uniqueCount="124">
  <si>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</si>
  <si>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</si>
  <si>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</si>
  <si>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</si>
  <si>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</si>
  <si>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</si>
  <si>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</si>
  <si>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</si>
  <si>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</si>
  <si>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</si>
  <si>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</si>
  <si>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</si>
  <si>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</si>
  <si>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</si>
  <si>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</si>
  <si>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</si>
  <si>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</si>
  <si>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</si>
  <si>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</si>
  <si>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</si>
  <si>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</si>
  <si>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</si>
  <si>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</si>
  <si>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</si>
  <si>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</si>
  <si>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</si>
  <si>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</si>
  <si>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</si>
  <si>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</si>
  <si>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</si>
  <si>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</si>
  <si>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</si>
  <si>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</si>
  <si>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</si>
  <si>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</si>
  <si>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</si>
  <si>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</si>
  <si>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</si>
  <si>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</si>
  <si>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</si>
  <si>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</si>
  <si>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</si>
  <si>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</si>
  <si>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</si>
  <si>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</si>
  <si>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</si>
  <si>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</si>
  <si>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</si>
  <si>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</si>
  <si>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</si>
  <si>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</si>
  <si>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</si>
  <si>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</si>
  <si>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</si>
  <si>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</si>
  <si>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</si>
  <si>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</si>
  <si>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</si>
  <si>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</si>
  <si>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</si>
  <si>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</si>
  <si>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</si>
  <si>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</si>
  <si>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</si>
  <si>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</si>
  <si>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</si>
  <si>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</si>
  <si>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</si>
  <si>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</si>
  <si>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</si>
  <si>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</si>
  <si>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</si>
  <si>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</si>
  <si>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</si>
  <si>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</si>
  <si>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</si>
  <si>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</si>
  <si>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</si>
  <si>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</si>
  <si>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</si>
  <si>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</si>
  <si>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</si>
  <si>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</si>
  <si>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</si>
  <si>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</si>
  <si>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</si>
  <si>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</si>
  <si>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</si>
  <si>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</si>
  <si>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</si>
  <si>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</si>
  <si>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</si>
  <si>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</si>
  <si>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</si>
  <si>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</si>
  <si>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</si>
  <si>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</si>
  <si>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</si>
  <si>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</si>
  <si>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</si>
  <si>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</si>
  <si>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</si>
  <si>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</si>
  <si>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</si>
  <si>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</si>
  <si>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</si>
  <si>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</si>
  <si>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</si>
  <si>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</si>
  <si>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</si>
  <si>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</si>
  <si>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SRO anlæg</t>
  </si>
  <si>
    <t>Pumpestation (inkl. evt. hydrofor)/trykforøger, Mek./EL</t>
  </si>
  <si>
    <t>Skyllevand-/slamhåndteringsanlæg - lukkede betonbeholdere</t>
  </si>
  <si>
    <t>Ø 50mm &lt; Ledningsnet ≤ Ø110 mm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</si>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</sst>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2501339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2292000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209339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120908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50000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70908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186350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50000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136350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168833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235000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2015'!F16</f>
        <v>259594.9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115356.79999999999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10675067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2833718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518627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307385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300833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3960563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123136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123136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-235865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-3787587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-52380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-4075832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7867</v>
      </c>
      <c r="F28" s="16" t="s">
        <v>4</v>
      </c>
      <c r="G28" s="31">
        <f>IF(E28&lt;0,0,-E28)</f>
        <v>-7867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116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117</v>
      </c>
      <c r="C32" s="68"/>
      <c r="D32" s="69"/>
      <c r="E32" s="36">
        <v>10650173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10650173</v>
      </c>
      <c r="F35" s="16" t="s">
        <v>4</v>
      </c>
      <c r="G35" s="33">
        <f>-E35</f>
        <v>-10650173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17027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123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11082240.15091004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2463070.1602886599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146525.88984056347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10935714.261069477</v>
      </c>
      <c r="F12" s="17" t="s">
        <v>4</v>
      </c>
      <c r="G12" s="33">
        <f>E12</f>
        <v>10935714.261069477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209339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70908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136350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115356.79999999999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531953.80000000005</v>
      </c>
      <c r="F20" s="17" t="s">
        <v>4</v>
      </c>
      <c r="G20" s="33">
        <f>E20</f>
        <v>531953.80000000005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17027</v>
      </c>
      <c r="F22" s="17" t="s">
        <v>4</v>
      </c>
      <c r="G22" s="33">
        <f>E22</f>
        <v>17027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11484695.061069477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10935714.261069477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2463070.1602886599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138883.57111558234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145864.19357463246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10928733.638610428</v>
      </c>
      <c r="F13" s="17" t="s">
        <v>4</v>
      </c>
      <c r="G13" s="33">
        <f>E13</f>
        <v>10928733.638610428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10928733.638610428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10928733.638610426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2494351.1513243257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138794.9172103524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145205.48546286876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10922323.070357909</v>
      </c>
      <c r="F13" s="17" t="s">
        <v>4</v>
      </c>
      <c r="G13" s="33">
        <f>E13</f>
        <v>10922323.070357909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10922323.070357909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10922323.070357909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2526029.4109461443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138713.50299354544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144549.75201106703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10916486.821340388</v>
      </c>
      <c r="F13" s="17" t="s">
        <v>4</v>
      </c>
      <c r="G13" s="33">
        <f>E13</f>
        <v>10916486.821340388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10916486.821340388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4362857.3836101815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4256312.6070111981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2463070.1602886599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11082240.15091004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8619169.9906213805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146525.88984056347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1767355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1767355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120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933478</v>
      </c>
      <c r="F10" s="20">
        <f>E10/D10</f>
        <v>93347.8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301052</v>
      </c>
      <c r="F11" s="20">
        <f t="shared" ref="F11:F15" si="0">E11/D11</f>
        <v>30105.200000000001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25</v>
      </c>
      <c r="E12" s="36">
        <v>790000</v>
      </c>
      <c r="F12" s="20">
        <f t="shared" si="0"/>
        <v>31600</v>
      </c>
      <c r="G12" s="10" t="s">
        <v>4</v>
      </c>
      <c r="H12" s="1"/>
    </row>
    <row r="13" spans="1:8" ht="26.25" x14ac:dyDescent="0.25">
      <c r="A13" s="1"/>
      <c r="B13" s="41" t="s">
        <v>113</v>
      </c>
      <c r="C13" s="39">
        <v>2015</v>
      </c>
      <c r="D13" s="39">
        <v>50</v>
      </c>
      <c r="E13" s="36">
        <v>1720772</v>
      </c>
      <c r="F13" s="20">
        <f t="shared" si="0"/>
        <v>34415.440000000002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4662717</v>
      </c>
      <c r="F14" s="20">
        <f t="shared" si="0"/>
        <v>62169.56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10</v>
      </c>
      <c r="E15" s="36">
        <v>79569</v>
      </c>
      <c r="F15" s="20">
        <f t="shared" si="0"/>
        <v>7956.9</v>
      </c>
      <c r="G15" s="10" t="s">
        <v>4</v>
      </c>
      <c r="H15" s="1"/>
    </row>
    <row r="16" spans="1:8" x14ac:dyDescent="0.25">
      <c r="A16" s="1"/>
      <c r="B16" s="70" t="s">
        <v>5</v>
      </c>
      <c r="C16" s="71"/>
      <c r="D16" s="71"/>
      <c r="E16" s="72"/>
      <c r="F16" s="34">
        <f>SUM(F10:F15)</f>
        <v>259594.9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2016-12-13T13:43:18Z</dcterms:modified>
</cp:coreProperties>
</file>