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7600" yWindow="90" windowWidth="19680" windowHeight="11505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49" i="11" l="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50" i="11"/>
  <c r="F10" i="11"/>
  <c r="E15" i="2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G11" i="8" s="1"/>
  <c r="E11" i="2" s="1"/>
  <c r="F51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6" i="4" s="1"/>
  <c r="E14" i="4"/>
  <c r="G16" i="4" l="1"/>
  <c r="G19" i="4" s="1"/>
</calcChain>
</file>

<file path=xl/sharedStrings.xml><?xml version="1.0" encoding="utf-8"?>
<sst xmlns="http://schemas.openxmlformats.org/spreadsheetml/2006/main" count="308" uniqueCount="150">
  <si>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</si>
  <si>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</si>
  <si>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</si>
  <si>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</si>
  <si>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</si>
  <si>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</si>
  <si>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</si>
  <si>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</si>
  <si>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</si>
  <si>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</si>
  <si>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</si>
  <si>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</si>
  <si>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</si>
  <si>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</si>
  <si>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</si>
  <si>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</si>
  <si>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</si>
  <si>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</si>
  <si>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</si>
  <si>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</si>
  <si>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</si>
  <si>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</si>
  <si>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</si>
  <si>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</si>
  <si>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</si>
  <si>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</si>
  <si>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</si>
  <si>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</si>
  <si>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</si>
  <si>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</si>
  <si>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</si>
  <si>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</si>
  <si>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</si>
  <si>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</si>
  <si>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</si>
  <si>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</si>
  <si>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</si>
  <si>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</si>
  <si>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</si>
  <si>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</si>
  <si>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</si>
  <si>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</si>
  <si>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</si>
  <si>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</si>
  <si>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</si>
  <si>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</si>
  <si>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</si>
  <si>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</si>
  <si>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</si>
  <si>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</si>
  <si>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</si>
  <si>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</si>
  <si>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</si>
  <si>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</si>
  <si>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</si>
  <si>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</si>
  <si>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</si>
  <si>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</si>
  <si>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</si>
  <si>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</si>
  <si>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</si>
  <si>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</si>
  <si>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</si>
  <si>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</si>
  <si>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</si>
  <si>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</si>
  <si>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</si>
  <si>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</si>
  <si>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</si>
  <si>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</si>
  <si>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</si>
  <si>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</si>
  <si>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</si>
  <si>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</si>
  <si>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</si>
  <si>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</si>
  <si>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</si>
  <si>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</si>
  <si>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</si>
  <si>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</si>
  <si>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</si>
  <si>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</si>
  <si>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</si>
  <si>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</si>
  <si>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</si>
  <si>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</si>
  <si>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</si>
  <si>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</si>
  <si>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</si>
  <si>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</si>
  <si>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</si>
  <si>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</si>
  <si>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</si>
  <si>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</si>
  <si>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</si>
  <si>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</si>
  <si>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</si>
  <si>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</si>
  <si>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</si>
  <si>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</si>
  <si>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</si>
  <si>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</si>
  <si>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</si>
  <si>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</si>
  <si>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</si>
  <si>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</si>
  <si>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</si>
  <si>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</si>
  <si>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</si>
  <si>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</si>
  <si>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</si>
  <si>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</si>
  <si>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</si>
  <si>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Afregningsmålere, elektroniske &gt; Ø110 mm</t>
  </si>
  <si>
    <t>Afregningsmålere, elektroniske ≤ Ø 110mm (Qn 10)</t>
  </si>
  <si>
    <t xml:space="preserve">Afregningsmålere, mekaniske </t>
  </si>
  <si>
    <t>Arbejdsplads</t>
  </si>
  <si>
    <t>Sikring (terror, hærværk), SRO</t>
  </si>
  <si>
    <t>Boring (inkl. etablering, forerør, filter og prøvepumpning)</t>
  </si>
  <si>
    <t>Bygning for trykforøgere</t>
  </si>
  <si>
    <t>Etageareal kontor og mandskabsfaciliteter</t>
  </si>
  <si>
    <t>Fiber</t>
  </si>
  <si>
    <t>Ledningsnet ≤ Ø50 mm</t>
  </si>
  <si>
    <t>Skelbrønd, Konstruktioner</t>
  </si>
  <si>
    <t>Støbejernsledninger Ø 250 mm &lt; Ledningsnet ≤ Ø 500mm</t>
  </si>
  <si>
    <t>Ø 250 mm &lt; Ledningsnet ≤ Ø 500mm</t>
  </si>
  <si>
    <t>Ø 50mm &lt; Ledningsnet ≤ Ø110 mm</t>
  </si>
  <si>
    <t>Ø110 mm &lt; Ledningsnet ≤ Ø 250 mm</t>
  </si>
  <si>
    <t>Elanlæg</t>
  </si>
  <si>
    <t xml:space="preserve">Erstatninger (OBS ingen øst-tillæg eller øvrige tillæg) </t>
  </si>
  <si>
    <t>Instrumenter (flowmåler+tryk transducer+alarmer)</t>
  </si>
  <si>
    <t>Pumpe inkl. stigrør og forerørsforsejlinger mv.</t>
  </si>
  <si>
    <t>Råvandsstation komplet montering og boringshus/tørbrønd</t>
  </si>
  <si>
    <t>SRO anlæg</t>
  </si>
  <si>
    <t>Elanlæg - vandværk</t>
  </si>
  <si>
    <t>Filteranlæg, åbne filtre, dobbelt filtrering, Kontruktioner</t>
  </si>
  <si>
    <t>Nødstrømsanlæg på vandværk</t>
  </si>
  <si>
    <t>Skyllevandsbehandling, inkl. UV-filter mv., SRO</t>
  </si>
  <si>
    <t>SRO-anlæg, vandværk</t>
  </si>
  <si>
    <t>Ventiler på ledningsnet ≤ Ø50 mm</t>
  </si>
  <si>
    <t>Ventiler på Ø 250 mm &lt; Ledningsnet ≤ Ø 500mm</t>
  </si>
  <si>
    <t>Ventiler på Ø110 mm &lt; Ledningsnet ≤ Ø 250 mm</t>
  </si>
  <si>
    <t>Stik på ledningsnet, Konstruktioner</t>
  </si>
  <si>
    <t>Skyllevand-/slamhåndteringsanl. - åbne med faste sider/bund</t>
  </si>
  <si>
    <t>Udpumpningsanlæg, rentvandspumper på vandværk</t>
  </si>
  <si>
    <t>Ventiler på Ø 50mm &lt; Ledningsnet ≤ Ø110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</si>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</sst>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68063961</v>
      </c>
      <c r="H9" s="16" t="s">
        <v>4</v>
      </c>
      <c r="I9" s="1"/>
    </row>
    <row r="10" spans="1:9" x14ac:dyDescent="0.25">
      <c r="A10" s="1"/>
      <c r="B10" s="75" t="s">
        <v>48</v>
      </c>
      <c r="C10" s="76"/>
      <c r="D10" s="76"/>
      <c r="E10" s="76"/>
      <c r="F10" s="76"/>
      <c r="G10" s="76"/>
      <c r="H10" s="77"/>
      <c r="I10" s="1"/>
    </row>
    <row r="11" spans="1:9" x14ac:dyDescent="0.25">
      <c r="A11" s="1"/>
      <c r="B11" s="79" t="s">
        <v>49</v>
      </c>
      <c r="C11" s="80"/>
      <c r="D11" s="81"/>
      <c r="E11" s="37">
        <v>18507213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4935221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190632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4397833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28030899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1160906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1875000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3035906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-3041580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-21396261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-2016159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-26454000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4612805</v>
      </c>
      <c r="F28" s="16" t="s">
        <v>4</v>
      </c>
      <c r="G28" s="31">
        <f>IF(E28&lt;0,0,-E28)</f>
        <v>-4612805</v>
      </c>
      <c r="H28" s="16" t="s">
        <v>4</v>
      </c>
      <c r="I28" s="1"/>
    </row>
    <row r="29" spans="1:9" x14ac:dyDescent="0.25">
      <c r="A29" s="1"/>
      <c r="B29" s="75" t="s">
        <v>67</v>
      </c>
      <c r="C29" s="76"/>
      <c r="D29" s="76"/>
      <c r="E29" s="76"/>
      <c r="F29" s="76"/>
      <c r="G29" s="76"/>
      <c r="H29" s="77"/>
      <c r="I29" s="1"/>
    </row>
    <row r="30" spans="1:9" x14ac:dyDescent="0.25">
      <c r="A30" s="1"/>
      <c r="B30" s="83" t="s">
        <v>67</v>
      </c>
      <c r="C30" s="84"/>
      <c r="D30" s="85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147</v>
      </c>
      <c r="C31" s="76"/>
      <c r="D31" s="76"/>
      <c r="E31" s="76"/>
      <c r="F31" s="76"/>
      <c r="G31" s="76"/>
      <c r="H31" s="77"/>
      <c r="I31" s="1"/>
    </row>
    <row r="32" spans="1:9" ht="30" customHeight="1" x14ac:dyDescent="0.25">
      <c r="A32" s="1"/>
      <c r="B32" s="72" t="s">
        <v>148</v>
      </c>
      <c r="C32" s="73"/>
      <c r="D32" s="74"/>
      <c r="E32" s="37">
        <v>63434318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3508197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66942515</v>
      </c>
      <c r="F35" s="16" t="s">
        <v>4</v>
      </c>
      <c r="G35" s="32">
        <f>-E35</f>
        <v>-66942515</v>
      </c>
      <c r="H35" s="16" t="s">
        <v>4</v>
      </c>
      <c r="I35" s="1"/>
    </row>
    <row r="36" spans="1:9" x14ac:dyDescent="0.25">
      <c r="A36" s="1"/>
      <c r="B36" s="75" t="s">
        <v>46</v>
      </c>
      <c r="C36" s="76"/>
      <c r="D36" s="76"/>
      <c r="E36" s="76"/>
      <c r="F36" s="77"/>
      <c r="G36" s="33">
        <f>$G$9+$G$28+$G$30+$G$35</f>
        <v>-3491359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66223464.577508464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20337525.961354416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666891.66942754178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572932.23247471626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64983640.675606206</v>
      </c>
      <c r="F13" s="17" t="s">
        <v>4</v>
      </c>
      <c r="G13" s="32">
        <f>E13</f>
        <v>64983640.675606206</v>
      </c>
      <c r="H13" s="17" t="s">
        <v>4</v>
      </c>
      <c r="I13" s="1"/>
    </row>
    <row r="14" spans="1:9" x14ac:dyDescent="0.25">
      <c r="A14" s="1"/>
      <c r="B14" s="75" t="s">
        <v>32</v>
      </c>
      <c r="C14" s="76"/>
      <c r="D14" s="76"/>
      <c r="E14" s="76"/>
      <c r="F14" s="76"/>
      <c r="G14" s="76"/>
      <c r="H14" s="77"/>
      <c r="I14" s="1"/>
    </row>
    <row r="15" spans="1:9" x14ac:dyDescent="0.25">
      <c r="A15" s="1"/>
      <c r="B15" s="69" t="s">
        <v>108</v>
      </c>
      <c r="C15" s="70"/>
      <c r="D15" s="71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75" t="s">
        <v>28</v>
      </c>
      <c r="C16" s="76"/>
      <c r="D16" s="76"/>
      <c r="E16" s="76"/>
      <c r="F16" s="76"/>
      <c r="G16" s="76"/>
      <c r="H16" s="77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1562890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590245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226747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97894.333333332092</v>
      </c>
      <c r="F20" s="7" t="s">
        <v>4</v>
      </c>
      <c r="G20" s="14"/>
      <c r="H20" s="15"/>
      <c r="I20" s="1"/>
    </row>
    <row r="21" spans="1:9" x14ac:dyDescent="0.25">
      <c r="A21" s="1"/>
      <c r="B21" s="69" t="s">
        <v>38</v>
      </c>
      <c r="C21" s="70"/>
      <c r="D21" s="71"/>
      <c r="E21" s="32">
        <f>SUM(E17:E20)</f>
        <v>2477776.3333333321</v>
      </c>
      <c r="F21" s="17" t="s">
        <v>4</v>
      </c>
      <c r="G21" s="32">
        <f>E21</f>
        <v>2477776.3333333321</v>
      </c>
      <c r="H21" s="17" t="s">
        <v>4</v>
      </c>
      <c r="I21" s="1"/>
    </row>
    <row r="22" spans="1:9" x14ac:dyDescent="0.25">
      <c r="A22" s="1"/>
      <c r="B22" s="75" t="s">
        <v>33</v>
      </c>
      <c r="C22" s="76"/>
      <c r="D22" s="76"/>
      <c r="E22" s="76"/>
      <c r="F22" s="76"/>
      <c r="G22" s="76"/>
      <c r="H22" s="77"/>
      <c r="I22" s="1"/>
    </row>
    <row r="23" spans="1:9" x14ac:dyDescent="0.25">
      <c r="A23" s="1"/>
      <c r="B23" s="69" t="s">
        <v>34</v>
      </c>
      <c r="C23" s="70"/>
      <c r="D23" s="71"/>
      <c r="E23" s="32">
        <f>'Fane 9. Kontrol af PL2015'!G36</f>
        <v>-3491359</v>
      </c>
      <c r="F23" s="17" t="s">
        <v>4</v>
      </c>
      <c r="G23" s="32">
        <f>E23</f>
        <v>-3491359</v>
      </c>
      <c r="H23" s="17" t="s">
        <v>4</v>
      </c>
      <c r="I23" s="1"/>
    </row>
    <row r="24" spans="1:9" x14ac:dyDescent="0.25">
      <c r="A24" s="1"/>
      <c r="B24" s="75" t="s">
        <v>39</v>
      </c>
      <c r="C24" s="76"/>
      <c r="D24" s="76"/>
      <c r="E24" s="76"/>
      <c r="F24" s="77"/>
      <c r="G24" s="33">
        <f>G13+G15+G21+G23</f>
        <v>63970058.008939534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64983640.675606206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13761897.816317685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30884216.897934102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20337525.961354416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825292.23658019875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657113.14258070849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571781.70688363269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64580038.062722065</v>
      </c>
      <c r="F16" s="17" t="s">
        <v>4</v>
      </c>
      <c r="G16" s="32">
        <f>E16</f>
        <v>64580038.062722065</v>
      </c>
      <c r="H16" s="17" t="s">
        <v>4</v>
      </c>
      <c r="I16" s="1"/>
    </row>
    <row r="17" spans="1:9" x14ac:dyDescent="0.25">
      <c r="A17" s="1"/>
      <c r="B17" s="75" t="s">
        <v>32</v>
      </c>
      <c r="C17" s="76"/>
      <c r="D17" s="76"/>
      <c r="E17" s="76"/>
      <c r="F17" s="76"/>
      <c r="G17" s="76"/>
      <c r="H17" s="77"/>
      <c r="I17" s="1"/>
    </row>
    <row r="18" spans="1:9" ht="15" customHeight="1" x14ac:dyDescent="0.25">
      <c r="A18" s="1"/>
      <c r="B18" s="69" t="s">
        <v>108</v>
      </c>
      <c r="C18" s="70"/>
      <c r="D18" s="71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75" t="s">
        <v>42</v>
      </c>
      <c r="C19" s="76"/>
      <c r="D19" s="76"/>
      <c r="E19" s="76"/>
      <c r="F19" s="77"/>
      <c r="G19" s="33">
        <f>G16+G18</f>
        <v>64580038.062722065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44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14254145.969515087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31631792.64663896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20337525.961354416</v>
      </c>
      <c r="H11" s="10" t="s">
        <v>4</v>
      </c>
      <c r="I11" s="1"/>
    </row>
    <row r="12" spans="1:9" x14ac:dyDescent="0.25">
      <c r="A12" s="1"/>
      <c r="B12" s="75" t="s">
        <v>44</v>
      </c>
      <c r="C12" s="76"/>
      <c r="D12" s="76"/>
      <c r="E12" s="76"/>
      <c r="F12" s="77"/>
      <c r="G12" s="33">
        <f>SUM(G9:G11)</f>
        <v>66223464.577508464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25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45885938.616154045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1.4533682638732468</v>
      </c>
      <c r="H10" s="10" t="s">
        <v>72</v>
      </c>
      <c r="I10" s="1"/>
    </row>
    <row r="11" spans="1:9" x14ac:dyDescent="0.25">
      <c r="A11" s="1"/>
      <c r="B11" s="75" t="s">
        <v>25</v>
      </c>
      <c r="C11" s="76"/>
      <c r="D11" s="76"/>
      <c r="E11" s="76"/>
      <c r="F11" s="77"/>
      <c r="G11" s="33">
        <f>$G$9*$G$10/100</f>
        <v>666891.66942754178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14254145.969515087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285082.91939030174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31631792.64663896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287849.31308441452</v>
      </c>
      <c r="H14" s="16" t="s">
        <v>4</v>
      </c>
      <c r="I14" s="1"/>
    </row>
    <row r="15" spans="1:9" x14ac:dyDescent="0.25">
      <c r="A15" s="1"/>
      <c r="B15" s="75" t="s">
        <v>104</v>
      </c>
      <c r="C15" s="76"/>
      <c r="D15" s="76"/>
      <c r="E15" s="76"/>
      <c r="F15" s="77"/>
      <c r="G15" s="33">
        <f>G11+G14</f>
        <v>572932.23247471626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-3374547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-3374547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0</v>
      </c>
      <c r="H12" s="10" t="s">
        <v>4</v>
      </c>
      <c r="I12" s="1"/>
    </row>
    <row r="13" spans="1:9" x14ac:dyDescent="0.25">
      <c r="A13" s="1"/>
      <c r="B13" s="75" t="s">
        <v>75</v>
      </c>
      <c r="C13" s="76"/>
      <c r="D13" s="76"/>
      <c r="E13" s="76"/>
      <c r="F13" s="77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8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5" t="s">
        <v>5</v>
      </c>
      <c r="C8" s="76"/>
      <c r="D8" s="76"/>
      <c r="E8" s="76"/>
      <c r="F8" s="76"/>
      <c r="G8" s="77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10</v>
      </c>
      <c r="E10" s="37">
        <v>2283809</v>
      </c>
      <c r="F10" s="20">
        <f>E10/D10</f>
        <v>228380.9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10</v>
      </c>
      <c r="E11" s="37">
        <v>376671</v>
      </c>
      <c r="F11" s="20">
        <f t="shared" ref="F11:F50" si="0">E11/D11</f>
        <v>37667.1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8</v>
      </c>
      <c r="E12" s="37">
        <v>560826</v>
      </c>
      <c r="F12" s="20">
        <f t="shared" si="0"/>
        <v>70103.25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5</v>
      </c>
      <c r="E13" s="37">
        <v>72249</v>
      </c>
      <c r="F13" s="20">
        <f t="shared" si="0"/>
        <v>14449.8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10</v>
      </c>
      <c r="E14" s="37">
        <v>176205</v>
      </c>
      <c r="F14" s="20">
        <f t="shared" si="0"/>
        <v>17620.5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30</v>
      </c>
      <c r="E15" s="37">
        <v>678217</v>
      </c>
      <c r="F15" s="20">
        <f t="shared" si="0"/>
        <v>22607.233333333334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75</v>
      </c>
      <c r="E16" s="37">
        <v>206198</v>
      </c>
      <c r="F16" s="20">
        <f t="shared" si="0"/>
        <v>2749.3066666666668</v>
      </c>
      <c r="G16" s="10" t="s">
        <v>4</v>
      </c>
      <c r="H16" s="1"/>
    </row>
    <row r="17" spans="1:8" x14ac:dyDescent="0.25">
      <c r="A17" s="1"/>
      <c r="B17" s="41" t="s">
        <v>120</v>
      </c>
      <c r="C17" s="39">
        <v>2015</v>
      </c>
      <c r="D17" s="39">
        <v>75</v>
      </c>
      <c r="E17" s="37">
        <v>34081963</v>
      </c>
      <c r="F17" s="20">
        <f t="shared" si="0"/>
        <v>454426.17333333334</v>
      </c>
      <c r="G17" s="10" t="s">
        <v>4</v>
      </c>
      <c r="H17" s="1"/>
    </row>
    <row r="18" spans="1:8" x14ac:dyDescent="0.25">
      <c r="A18" s="1"/>
      <c r="B18" s="41" t="s">
        <v>121</v>
      </c>
      <c r="C18" s="39">
        <v>2015</v>
      </c>
      <c r="D18" s="39">
        <v>30</v>
      </c>
      <c r="E18" s="37">
        <v>1061127</v>
      </c>
      <c r="F18" s="20">
        <f t="shared" si="0"/>
        <v>35370.9</v>
      </c>
      <c r="G18" s="10" t="s">
        <v>4</v>
      </c>
      <c r="H18" s="1"/>
    </row>
    <row r="19" spans="1:8" x14ac:dyDescent="0.25">
      <c r="A19" s="1"/>
      <c r="B19" s="41" t="s">
        <v>122</v>
      </c>
      <c r="C19" s="39">
        <v>2015</v>
      </c>
      <c r="D19" s="39">
        <v>75</v>
      </c>
      <c r="E19" s="37">
        <v>419538</v>
      </c>
      <c r="F19" s="20">
        <f t="shared" si="0"/>
        <v>5593.84</v>
      </c>
      <c r="G19" s="10" t="s">
        <v>4</v>
      </c>
      <c r="H19" s="1"/>
    </row>
    <row r="20" spans="1:8" x14ac:dyDescent="0.25">
      <c r="A20" s="1"/>
      <c r="B20" s="41" t="s">
        <v>123</v>
      </c>
      <c r="C20" s="39">
        <v>2015</v>
      </c>
      <c r="D20" s="39">
        <v>50</v>
      </c>
      <c r="E20" s="37">
        <v>17873</v>
      </c>
      <c r="F20" s="20">
        <f t="shared" si="0"/>
        <v>357.46</v>
      </c>
      <c r="G20" s="10" t="s">
        <v>4</v>
      </c>
      <c r="H20" s="1"/>
    </row>
    <row r="21" spans="1:8" x14ac:dyDescent="0.25">
      <c r="A21" s="1"/>
      <c r="B21" s="41" t="s">
        <v>124</v>
      </c>
      <c r="C21" s="39">
        <v>2015</v>
      </c>
      <c r="D21" s="39">
        <v>100</v>
      </c>
      <c r="E21" s="37">
        <v>9504833</v>
      </c>
      <c r="F21" s="20">
        <f t="shared" si="0"/>
        <v>95048.33</v>
      </c>
      <c r="G21" s="10" t="s">
        <v>4</v>
      </c>
      <c r="H21" s="1"/>
    </row>
    <row r="22" spans="1:8" x14ac:dyDescent="0.25">
      <c r="A22" s="1"/>
      <c r="B22" s="41" t="s">
        <v>125</v>
      </c>
      <c r="C22" s="39">
        <v>2015</v>
      </c>
      <c r="D22" s="39">
        <v>75</v>
      </c>
      <c r="E22" s="37">
        <v>18581495</v>
      </c>
      <c r="F22" s="20">
        <f t="shared" si="0"/>
        <v>247753.26666666666</v>
      </c>
      <c r="G22" s="10" t="s">
        <v>4</v>
      </c>
      <c r="H22" s="1"/>
    </row>
    <row r="23" spans="1:8" x14ac:dyDescent="0.25">
      <c r="A23" s="1"/>
      <c r="B23" s="41" t="s">
        <v>126</v>
      </c>
      <c r="C23" s="39">
        <v>2015</v>
      </c>
      <c r="D23" s="39">
        <v>75</v>
      </c>
      <c r="E23" s="37">
        <v>420310</v>
      </c>
      <c r="F23" s="20">
        <f t="shared" si="0"/>
        <v>5604.1333333333332</v>
      </c>
      <c r="G23" s="10" t="s">
        <v>4</v>
      </c>
      <c r="H23" s="1"/>
    </row>
    <row r="24" spans="1:8" x14ac:dyDescent="0.25">
      <c r="A24" s="1"/>
      <c r="B24" s="41" t="s">
        <v>125</v>
      </c>
      <c r="C24" s="39">
        <v>2015</v>
      </c>
      <c r="D24" s="39">
        <v>75</v>
      </c>
      <c r="E24" s="37">
        <v>174561</v>
      </c>
      <c r="F24" s="20">
        <f t="shared" si="0"/>
        <v>2327.48</v>
      </c>
      <c r="G24" s="10" t="s">
        <v>4</v>
      </c>
      <c r="H24" s="1"/>
    </row>
    <row r="25" spans="1:8" x14ac:dyDescent="0.25">
      <c r="A25" s="1"/>
      <c r="B25" s="41" t="s">
        <v>127</v>
      </c>
      <c r="C25" s="39">
        <v>2015</v>
      </c>
      <c r="D25" s="39">
        <v>75</v>
      </c>
      <c r="E25" s="37">
        <v>282673</v>
      </c>
      <c r="F25" s="20">
        <f t="shared" si="0"/>
        <v>3768.9733333333334</v>
      </c>
      <c r="G25" s="10" t="s">
        <v>4</v>
      </c>
      <c r="H25" s="1"/>
    </row>
    <row r="26" spans="1:8" x14ac:dyDescent="0.25">
      <c r="A26" s="1"/>
      <c r="B26" s="41" t="s">
        <v>128</v>
      </c>
      <c r="C26" s="39">
        <v>2015</v>
      </c>
      <c r="D26" s="39">
        <v>20</v>
      </c>
      <c r="E26" s="37">
        <v>116044</v>
      </c>
      <c r="F26" s="20">
        <f t="shared" si="0"/>
        <v>5802.2</v>
      </c>
      <c r="G26" s="10" t="s">
        <v>4</v>
      </c>
      <c r="H26" s="1"/>
    </row>
    <row r="27" spans="1:8" x14ac:dyDescent="0.25">
      <c r="A27" s="1"/>
      <c r="B27" s="41" t="s">
        <v>129</v>
      </c>
      <c r="C27" s="39">
        <v>2015</v>
      </c>
      <c r="D27" s="39">
        <v>30</v>
      </c>
      <c r="E27" s="37">
        <v>47964</v>
      </c>
      <c r="F27" s="20">
        <f t="shared" si="0"/>
        <v>1598.8</v>
      </c>
      <c r="G27" s="10" t="s">
        <v>4</v>
      </c>
      <c r="H27" s="1"/>
    </row>
    <row r="28" spans="1:8" x14ac:dyDescent="0.25">
      <c r="A28" s="1"/>
      <c r="B28" s="41" t="s">
        <v>130</v>
      </c>
      <c r="C28" s="39">
        <v>2015</v>
      </c>
      <c r="D28" s="39">
        <v>10</v>
      </c>
      <c r="E28" s="37">
        <v>384962</v>
      </c>
      <c r="F28" s="20">
        <f t="shared" si="0"/>
        <v>38496.199999999997</v>
      </c>
      <c r="G28" s="10" t="s">
        <v>4</v>
      </c>
      <c r="H28" s="1"/>
    </row>
    <row r="29" spans="1:8" x14ac:dyDescent="0.25">
      <c r="A29" s="1"/>
      <c r="B29" s="41" t="s">
        <v>131</v>
      </c>
      <c r="C29" s="39">
        <v>2015</v>
      </c>
      <c r="D29" s="39">
        <v>15</v>
      </c>
      <c r="E29" s="37">
        <v>53399</v>
      </c>
      <c r="F29" s="20">
        <f t="shared" si="0"/>
        <v>3559.9333333333334</v>
      </c>
      <c r="G29" s="10" t="s">
        <v>4</v>
      </c>
      <c r="H29" s="1"/>
    </row>
    <row r="30" spans="1:8" x14ac:dyDescent="0.25">
      <c r="A30" s="1"/>
      <c r="B30" s="41" t="s">
        <v>132</v>
      </c>
      <c r="C30" s="39">
        <v>2015</v>
      </c>
      <c r="D30" s="39">
        <v>30</v>
      </c>
      <c r="E30" s="37">
        <v>61740</v>
      </c>
      <c r="F30" s="20">
        <f t="shared" si="0"/>
        <v>2058</v>
      </c>
      <c r="G30" s="10" t="s">
        <v>4</v>
      </c>
      <c r="H30" s="1"/>
    </row>
    <row r="31" spans="1:8" x14ac:dyDescent="0.25">
      <c r="A31" s="1"/>
      <c r="B31" s="41" t="s">
        <v>133</v>
      </c>
      <c r="C31" s="39">
        <v>2015</v>
      </c>
      <c r="D31" s="39">
        <v>10</v>
      </c>
      <c r="E31" s="37">
        <v>291287</v>
      </c>
      <c r="F31" s="20">
        <f t="shared" si="0"/>
        <v>29128.7</v>
      </c>
      <c r="G31" s="10" t="s">
        <v>4</v>
      </c>
      <c r="H31" s="1"/>
    </row>
    <row r="32" spans="1:8" x14ac:dyDescent="0.25">
      <c r="A32" s="1"/>
      <c r="B32" s="41" t="s">
        <v>134</v>
      </c>
      <c r="C32" s="39">
        <v>2015</v>
      </c>
      <c r="D32" s="39">
        <v>25</v>
      </c>
      <c r="E32" s="37">
        <v>316035</v>
      </c>
      <c r="F32" s="20">
        <f t="shared" si="0"/>
        <v>12641.4</v>
      </c>
      <c r="G32" s="10" t="s">
        <v>4</v>
      </c>
      <c r="H32" s="1"/>
    </row>
    <row r="33" spans="1:8" x14ac:dyDescent="0.25">
      <c r="A33" s="1"/>
      <c r="B33" s="41" t="s">
        <v>135</v>
      </c>
      <c r="C33" s="39">
        <v>2015</v>
      </c>
      <c r="D33" s="39">
        <v>50</v>
      </c>
      <c r="E33" s="37">
        <v>859221</v>
      </c>
      <c r="F33" s="20">
        <f t="shared" si="0"/>
        <v>17184.419999999998</v>
      </c>
      <c r="G33" s="10" t="s">
        <v>4</v>
      </c>
      <c r="H33" s="1"/>
    </row>
    <row r="34" spans="1:8" x14ac:dyDescent="0.25">
      <c r="A34" s="1"/>
      <c r="B34" s="41" t="s">
        <v>136</v>
      </c>
      <c r="C34" s="39">
        <v>2015</v>
      </c>
      <c r="D34" s="39">
        <v>25</v>
      </c>
      <c r="E34" s="37">
        <v>579727</v>
      </c>
      <c r="F34" s="20">
        <f t="shared" si="0"/>
        <v>23189.08</v>
      </c>
      <c r="G34" s="10" t="s">
        <v>4</v>
      </c>
      <c r="H34" s="1"/>
    </row>
    <row r="35" spans="1:8" x14ac:dyDescent="0.25">
      <c r="A35" s="1"/>
      <c r="B35" s="41" t="s">
        <v>137</v>
      </c>
      <c r="C35" s="39">
        <v>2015</v>
      </c>
      <c r="D35" s="39">
        <v>10</v>
      </c>
      <c r="E35" s="37">
        <v>1432035</v>
      </c>
      <c r="F35" s="20">
        <f t="shared" si="0"/>
        <v>143203.5</v>
      </c>
      <c r="G35" s="10" t="s">
        <v>4</v>
      </c>
      <c r="H35" s="1"/>
    </row>
    <row r="36" spans="1:8" x14ac:dyDescent="0.25">
      <c r="A36" s="1"/>
      <c r="B36" s="41" t="s">
        <v>138</v>
      </c>
      <c r="C36" s="39">
        <v>2015</v>
      </c>
      <c r="D36" s="39">
        <v>10</v>
      </c>
      <c r="E36" s="37">
        <v>28466</v>
      </c>
      <c r="F36" s="20">
        <f t="shared" si="0"/>
        <v>2846.6</v>
      </c>
      <c r="G36" s="10" t="s">
        <v>4</v>
      </c>
      <c r="H36" s="1"/>
    </row>
    <row r="37" spans="1:8" x14ac:dyDescent="0.25">
      <c r="A37" s="1"/>
      <c r="B37" s="41" t="s">
        <v>139</v>
      </c>
      <c r="C37" s="39">
        <v>2015</v>
      </c>
      <c r="D37" s="39">
        <v>75</v>
      </c>
      <c r="E37" s="37">
        <v>9478</v>
      </c>
      <c r="F37" s="20">
        <f t="shared" si="0"/>
        <v>126.37333333333333</v>
      </c>
      <c r="G37" s="10" t="s">
        <v>4</v>
      </c>
      <c r="H37" s="1"/>
    </row>
    <row r="38" spans="1:8" x14ac:dyDescent="0.25">
      <c r="A38" s="1"/>
      <c r="B38" s="41" t="s">
        <v>140</v>
      </c>
      <c r="C38" s="39">
        <v>2015</v>
      </c>
      <c r="D38" s="39">
        <v>75</v>
      </c>
      <c r="E38" s="37">
        <v>49898</v>
      </c>
      <c r="F38" s="20">
        <f t="shared" si="0"/>
        <v>665.30666666666662</v>
      </c>
      <c r="G38" s="10" t="s">
        <v>4</v>
      </c>
      <c r="H38" s="1"/>
    </row>
    <row r="39" spans="1:8" x14ac:dyDescent="0.25">
      <c r="A39" s="1"/>
      <c r="B39" s="41" t="s">
        <v>141</v>
      </c>
      <c r="C39" s="39">
        <v>2015</v>
      </c>
      <c r="D39" s="39">
        <v>75</v>
      </c>
      <c r="E39" s="37">
        <v>315127</v>
      </c>
      <c r="F39" s="20">
        <f t="shared" si="0"/>
        <v>4201.6933333333336</v>
      </c>
      <c r="G39" s="10" t="s">
        <v>4</v>
      </c>
      <c r="H39" s="1"/>
    </row>
    <row r="40" spans="1:8" x14ac:dyDescent="0.25">
      <c r="A40" s="1"/>
      <c r="B40" s="41" t="s">
        <v>116</v>
      </c>
      <c r="C40" s="39">
        <v>2015</v>
      </c>
      <c r="D40" s="39">
        <v>5</v>
      </c>
      <c r="E40" s="37">
        <v>325007</v>
      </c>
      <c r="F40" s="20">
        <f t="shared" si="0"/>
        <v>65001.4</v>
      </c>
      <c r="G40" s="10" t="s">
        <v>4</v>
      </c>
      <c r="H40" s="1"/>
    </row>
    <row r="41" spans="1:8" x14ac:dyDescent="0.25">
      <c r="A41" s="1"/>
      <c r="B41" s="41" t="s">
        <v>122</v>
      </c>
      <c r="C41" s="39">
        <v>2015</v>
      </c>
      <c r="D41" s="39">
        <v>75</v>
      </c>
      <c r="E41" s="37">
        <v>165325</v>
      </c>
      <c r="F41" s="20">
        <f t="shared" si="0"/>
        <v>2204.3333333333335</v>
      </c>
      <c r="G41" s="10" t="s">
        <v>4</v>
      </c>
      <c r="H41" s="1"/>
    </row>
    <row r="42" spans="1:8" x14ac:dyDescent="0.25">
      <c r="A42" s="1"/>
      <c r="B42" s="41" t="s">
        <v>142</v>
      </c>
      <c r="C42" s="39">
        <v>2015</v>
      </c>
      <c r="D42" s="39">
        <v>75</v>
      </c>
      <c r="E42" s="37">
        <v>38164</v>
      </c>
      <c r="F42" s="20">
        <f t="shared" si="0"/>
        <v>508.85333333333335</v>
      </c>
      <c r="G42" s="10" t="s">
        <v>4</v>
      </c>
      <c r="H42" s="1"/>
    </row>
    <row r="43" spans="1:8" x14ac:dyDescent="0.25">
      <c r="A43" s="1"/>
      <c r="B43" s="41" t="s">
        <v>126</v>
      </c>
      <c r="C43" s="39">
        <v>2015</v>
      </c>
      <c r="D43" s="39">
        <v>75</v>
      </c>
      <c r="E43" s="37">
        <v>636638</v>
      </c>
      <c r="F43" s="20">
        <f t="shared" si="0"/>
        <v>8488.5066666666662</v>
      </c>
      <c r="G43" s="10" t="s">
        <v>4</v>
      </c>
      <c r="H43" s="1"/>
    </row>
    <row r="44" spans="1:8" x14ac:dyDescent="0.25">
      <c r="A44" s="1"/>
      <c r="B44" s="41" t="s">
        <v>122</v>
      </c>
      <c r="C44" s="39">
        <v>2015</v>
      </c>
      <c r="D44" s="39">
        <v>75</v>
      </c>
      <c r="E44" s="37">
        <v>92584</v>
      </c>
      <c r="F44" s="20">
        <f t="shared" si="0"/>
        <v>1234.4533333333334</v>
      </c>
      <c r="G44" s="10" t="s">
        <v>4</v>
      </c>
      <c r="H44" s="1"/>
    </row>
    <row r="45" spans="1:8" x14ac:dyDescent="0.25">
      <c r="A45" s="1"/>
      <c r="B45" s="41" t="s">
        <v>123</v>
      </c>
      <c r="C45" s="39">
        <v>2015</v>
      </c>
      <c r="D45" s="39">
        <v>50</v>
      </c>
      <c r="E45" s="37">
        <v>43908</v>
      </c>
      <c r="F45" s="20">
        <f t="shared" si="0"/>
        <v>878.16</v>
      </c>
      <c r="G45" s="10" t="s">
        <v>4</v>
      </c>
      <c r="H45" s="1"/>
    </row>
    <row r="46" spans="1:8" x14ac:dyDescent="0.25">
      <c r="A46" s="1"/>
      <c r="B46" s="41" t="s">
        <v>126</v>
      </c>
      <c r="C46" s="39">
        <v>2015</v>
      </c>
      <c r="D46" s="39">
        <v>75</v>
      </c>
      <c r="E46" s="37">
        <v>25595</v>
      </c>
      <c r="F46" s="20">
        <f t="shared" si="0"/>
        <v>341.26666666666665</v>
      </c>
      <c r="G46" s="10" t="s">
        <v>4</v>
      </c>
      <c r="H46" s="1"/>
    </row>
    <row r="47" spans="1:8" x14ac:dyDescent="0.25">
      <c r="A47" s="1"/>
      <c r="B47" s="41" t="s">
        <v>143</v>
      </c>
      <c r="C47" s="39">
        <v>2015</v>
      </c>
      <c r="D47" s="39">
        <v>50</v>
      </c>
      <c r="E47" s="37">
        <v>93318</v>
      </c>
      <c r="F47" s="20">
        <f t="shared" si="0"/>
        <v>1866.36</v>
      </c>
      <c r="G47" s="10" t="s">
        <v>4</v>
      </c>
      <c r="H47" s="1"/>
    </row>
    <row r="48" spans="1:8" x14ac:dyDescent="0.25">
      <c r="A48" s="1"/>
      <c r="B48" s="41" t="s">
        <v>144</v>
      </c>
      <c r="C48" s="39">
        <v>2015</v>
      </c>
      <c r="D48" s="39">
        <v>25</v>
      </c>
      <c r="E48" s="37">
        <v>146786</v>
      </c>
      <c r="F48" s="20">
        <f t="shared" si="0"/>
        <v>5871.44</v>
      </c>
      <c r="G48" s="10" t="s">
        <v>4</v>
      </c>
      <c r="H48" s="1"/>
    </row>
    <row r="49" spans="1:8" x14ac:dyDescent="0.25">
      <c r="A49" s="1"/>
      <c r="B49" s="41" t="s">
        <v>139</v>
      </c>
      <c r="C49" s="39">
        <v>2015</v>
      </c>
      <c r="D49" s="39">
        <v>75</v>
      </c>
      <c r="E49" s="37">
        <v>531363</v>
      </c>
      <c r="F49" s="20">
        <f t="shared" si="0"/>
        <v>7084.84</v>
      </c>
      <c r="G49" s="10" t="s">
        <v>4</v>
      </c>
      <c r="H49" s="1"/>
    </row>
    <row r="50" spans="1:8" x14ac:dyDescent="0.25">
      <c r="A50" s="1"/>
      <c r="B50" s="41" t="s">
        <v>145</v>
      </c>
      <c r="C50" s="39">
        <v>2015</v>
      </c>
      <c r="D50" s="39">
        <v>75</v>
      </c>
      <c r="E50" s="37">
        <v>64740</v>
      </c>
      <c r="F50" s="20">
        <f t="shared" si="0"/>
        <v>863.2</v>
      </c>
      <c r="G50" s="10" t="s">
        <v>4</v>
      </c>
      <c r="H50" s="1"/>
    </row>
    <row r="51" spans="1:8" x14ac:dyDescent="0.25">
      <c r="A51" s="1"/>
      <c r="B51" s="75" t="s">
        <v>146</v>
      </c>
      <c r="C51" s="76"/>
      <c r="D51" s="76"/>
      <c r="E51" s="77"/>
      <c r="F51" s="33">
        <f>SUM(F10:F50)</f>
        <v>1622873.666666666</v>
      </c>
      <c r="G51" s="18" t="s">
        <v>4</v>
      </c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  <row r="59" spans="1:8" x14ac:dyDescent="0.25">
      <c r="A59" s="6"/>
      <c r="B59" s="6"/>
      <c r="C59" s="6"/>
      <c r="D59" s="6"/>
      <c r="E59" s="6"/>
      <c r="F59" s="6"/>
      <c r="G59" s="6"/>
      <c r="H59" s="6"/>
    </row>
    <row r="60" spans="1:8" x14ac:dyDescent="0.25">
      <c r="A60" s="6"/>
      <c r="B60" s="6"/>
      <c r="C60" s="6"/>
      <c r="D60" s="6"/>
      <c r="E60" s="6"/>
      <c r="F60" s="6"/>
      <c r="G60" s="6"/>
      <c r="H60" s="6"/>
    </row>
    <row r="61" spans="1:8" x14ac:dyDescent="0.25">
      <c r="A61" s="6"/>
      <c r="B61" s="6"/>
      <c r="C61" s="6"/>
      <c r="D61" s="6"/>
      <c r="E61" s="6"/>
      <c r="F61" s="6"/>
      <c r="G61" s="6"/>
      <c r="H61" s="6"/>
    </row>
    <row r="62" spans="1:8" x14ac:dyDescent="0.25">
      <c r="A62" s="6"/>
      <c r="B62" s="6"/>
      <c r="C62" s="6"/>
      <c r="D62" s="6"/>
      <c r="E62" s="6"/>
      <c r="F62" s="6"/>
      <c r="G62" s="6"/>
      <c r="H62" s="6"/>
    </row>
    <row r="63" spans="1:8" x14ac:dyDescent="0.25">
      <c r="A63" s="6"/>
      <c r="B63" s="6"/>
      <c r="C63" s="6"/>
      <c r="D63" s="6"/>
      <c r="E63" s="6"/>
      <c r="F63" s="6"/>
      <c r="G63" s="6"/>
      <c r="H63" s="6"/>
    </row>
    <row r="64" spans="1:8" x14ac:dyDescent="0.25">
      <c r="A64" s="6"/>
      <c r="B64" s="6"/>
      <c r="C64" s="6"/>
      <c r="D64" s="6"/>
      <c r="E64" s="6"/>
      <c r="F64" s="6"/>
      <c r="G64" s="6"/>
      <c r="H64" s="6"/>
    </row>
    <row r="65" spans="1:8" x14ac:dyDescent="0.25">
      <c r="A65" s="6"/>
      <c r="B65" s="6"/>
      <c r="C65" s="6"/>
      <c r="D65" s="6"/>
      <c r="E65" s="6"/>
      <c r="F65" s="6"/>
      <c r="G65" s="6"/>
      <c r="H65" s="6"/>
    </row>
    <row r="66" spans="1:8" x14ac:dyDescent="0.25">
      <c r="A66" s="6"/>
      <c r="B66" s="6"/>
      <c r="C66" s="6"/>
      <c r="D66" s="6"/>
      <c r="E66" s="6"/>
      <c r="F66" s="6"/>
      <c r="G66" s="6"/>
      <c r="H66" s="6"/>
    </row>
    <row r="67" spans="1:8" x14ac:dyDescent="0.25">
      <c r="A67" s="6"/>
      <c r="B67" s="6"/>
      <c r="C67" s="6"/>
      <c r="D67" s="6"/>
      <c r="E67" s="6"/>
      <c r="F67" s="6"/>
      <c r="G67" s="6"/>
      <c r="H67" s="6"/>
    </row>
    <row r="68" spans="1:8" x14ac:dyDescent="0.25">
      <c r="A68" s="6"/>
      <c r="B68" s="6"/>
      <c r="C68" s="6"/>
      <c r="D68" s="6"/>
      <c r="E68" s="6"/>
      <c r="F68" s="6"/>
      <c r="G68" s="6"/>
      <c r="H68" s="6"/>
    </row>
    <row r="69" spans="1:8" x14ac:dyDescent="0.25">
      <c r="A69" s="6"/>
      <c r="B69" s="6"/>
      <c r="C69" s="6"/>
      <c r="D69" s="6"/>
      <c r="E69" s="6"/>
      <c r="F69" s="6"/>
      <c r="G69" s="6"/>
      <c r="H69" s="6"/>
    </row>
    <row r="70" spans="1:8" x14ac:dyDescent="0.25">
      <c r="A70" s="6"/>
      <c r="B70" s="6"/>
      <c r="C70" s="6"/>
      <c r="D70" s="6"/>
      <c r="E70" s="6"/>
      <c r="F70" s="6"/>
      <c r="G70" s="6"/>
      <c r="H70" s="6"/>
    </row>
    <row r="71" spans="1:8" x14ac:dyDescent="0.25">
      <c r="A71" s="6"/>
      <c r="B71" s="6"/>
      <c r="C71" s="6"/>
      <c r="D71" s="6"/>
      <c r="E71" s="6"/>
      <c r="F71" s="6"/>
      <c r="G71" s="6"/>
      <c r="H71" s="6"/>
    </row>
    <row r="72" spans="1:8" x14ac:dyDescent="0.25">
      <c r="A72" s="6"/>
      <c r="B72" s="6"/>
      <c r="C72" s="6"/>
      <c r="D72" s="6"/>
      <c r="E72" s="6"/>
      <c r="F72" s="6"/>
      <c r="G72" s="6"/>
      <c r="H72" s="6"/>
    </row>
    <row r="73" spans="1:8" x14ac:dyDescent="0.25">
      <c r="A73" s="6"/>
      <c r="B73" s="6"/>
      <c r="C73" s="6"/>
      <c r="D73" s="6"/>
      <c r="E73" s="6"/>
      <c r="F73" s="6"/>
      <c r="G73" s="6"/>
      <c r="H73" s="6"/>
    </row>
    <row r="74" spans="1:8" x14ac:dyDescent="0.25">
      <c r="A74" s="6"/>
      <c r="B74" s="6"/>
      <c r="C74" s="6"/>
      <c r="D74" s="6"/>
      <c r="E74" s="6"/>
      <c r="F74" s="6"/>
      <c r="G74" s="6"/>
      <c r="H74" s="6"/>
    </row>
    <row r="75" spans="1:8" x14ac:dyDescent="0.25">
      <c r="A75" s="6"/>
      <c r="B75" s="6"/>
      <c r="C75" s="6"/>
      <c r="D75" s="6"/>
      <c r="E75" s="6"/>
      <c r="F75" s="6"/>
      <c r="G75" s="6"/>
      <c r="H75" s="6"/>
    </row>
    <row r="76" spans="1:8" x14ac:dyDescent="0.25">
      <c r="A76" s="6"/>
      <c r="B76" s="6"/>
      <c r="C76" s="6"/>
      <c r="D76" s="6"/>
      <c r="E76" s="6"/>
      <c r="F76" s="6"/>
      <c r="G76" s="6"/>
      <c r="H76" s="6"/>
    </row>
    <row r="77" spans="1:8" x14ac:dyDescent="0.25">
      <c r="A77" s="6"/>
      <c r="B77" s="6"/>
      <c r="C77" s="6"/>
      <c r="D77" s="6"/>
      <c r="E77" s="6"/>
      <c r="F77" s="6"/>
      <c r="G77" s="6"/>
      <c r="H77" s="6"/>
    </row>
    <row r="78" spans="1:8" x14ac:dyDescent="0.25">
      <c r="A78" s="6"/>
      <c r="B78" s="6"/>
      <c r="C78" s="6"/>
      <c r="D78" s="6"/>
      <c r="E78" s="6"/>
      <c r="F78" s="6"/>
      <c r="G78" s="6"/>
      <c r="H78" s="6"/>
    </row>
    <row r="79" spans="1:8" x14ac:dyDescent="0.25">
      <c r="A79" s="6"/>
      <c r="B79" s="6"/>
      <c r="C79" s="6"/>
      <c r="D79" s="6"/>
      <c r="E79" s="6"/>
      <c r="F79" s="6"/>
      <c r="G79" s="6"/>
      <c r="H79" s="6"/>
    </row>
    <row r="80" spans="1:8" x14ac:dyDescent="0.25">
      <c r="A80" s="6"/>
      <c r="B80" s="6"/>
      <c r="C80" s="6"/>
      <c r="D80" s="6"/>
      <c r="E80" s="6"/>
      <c r="F80" s="6"/>
      <c r="G80" s="6"/>
      <c r="H80" s="6"/>
    </row>
    <row r="81" spans="1:8" x14ac:dyDescent="0.25">
      <c r="A81" s="6"/>
      <c r="B81" s="6"/>
      <c r="C81" s="6"/>
      <c r="D81" s="6"/>
      <c r="E81" s="6"/>
      <c r="F81" s="6"/>
      <c r="G81" s="6"/>
      <c r="H81" s="6"/>
    </row>
    <row r="82" spans="1:8" x14ac:dyDescent="0.25">
      <c r="A82" s="6"/>
      <c r="B82" s="6"/>
      <c r="C82" s="6"/>
      <c r="D82" s="6"/>
      <c r="E82" s="6"/>
      <c r="F82" s="6"/>
      <c r="G82" s="6"/>
      <c r="H82" s="6"/>
    </row>
    <row r="83" spans="1:8" x14ac:dyDescent="0.25">
      <c r="A83" s="6"/>
      <c r="B83" s="6"/>
      <c r="C83" s="6"/>
      <c r="D83" s="6"/>
      <c r="E83" s="6"/>
      <c r="F83" s="6"/>
      <c r="G83" s="6"/>
      <c r="H83" s="6"/>
    </row>
  </sheetData>
  <sheetProtection password="C6BD" sheet="1" objects="1" scenarios="1"/>
  <mergeCells count="4">
    <mergeCell ref="B51:E5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5" t="s">
        <v>7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6" t="s">
        <v>92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20398398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18835508</v>
      </c>
      <c r="H10" s="10" t="s">
        <v>4</v>
      </c>
      <c r="I10" s="1"/>
    </row>
    <row r="11" spans="1:9" x14ac:dyDescent="0.25">
      <c r="A11" s="1"/>
      <c r="B11" s="75" t="s">
        <v>82</v>
      </c>
      <c r="C11" s="76"/>
      <c r="D11" s="76"/>
      <c r="E11" s="76"/>
      <c r="F11" s="77"/>
      <c r="G11" s="33">
        <f>G9-G10</f>
        <v>1562890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6" t="s">
        <v>83</v>
      </c>
      <c r="C14" s="97"/>
      <c r="D14" s="97"/>
      <c r="E14" s="97"/>
      <c r="F14" s="97"/>
      <c r="G14" s="97"/>
      <c r="H14" s="98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2435245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1845000</v>
      </c>
      <c r="H16" s="10" t="s">
        <v>4</v>
      </c>
      <c r="I16" s="1"/>
    </row>
    <row r="17" spans="1:9" x14ac:dyDescent="0.25">
      <c r="A17" s="1"/>
      <c r="B17" s="75" t="s">
        <v>86</v>
      </c>
      <c r="C17" s="76"/>
      <c r="D17" s="76"/>
      <c r="E17" s="76"/>
      <c r="F17" s="77"/>
      <c r="G17" s="33">
        <f>G15-G16</f>
        <v>590245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6" t="s">
        <v>93</v>
      </c>
      <c r="C20" s="97"/>
      <c r="D20" s="97"/>
      <c r="E20" s="97"/>
      <c r="F20" s="97"/>
      <c r="G20" s="97"/>
      <c r="H20" s="98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1016747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790000</v>
      </c>
      <c r="H22" s="10" t="s">
        <v>4</v>
      </c>
      <c r="I22" s="1"/>
    </row>
    <row r="23" spans="1:9" x14ac:dyDescent="0.25">
      <c r="A23" s="1"/>
      <c r="B23" s="75" t="s">
        <v>95</v>
      </c>
      <c r="C23" s="76"/>
      <c r="D23" s="76"/>
      <c r="E23" s="76"/>
      <c r="F23" s="77"/>
      <c r="G23" s="33">
        <f>G21-G22</f>
        <v>226747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6" t="s">
        <v>87</v>
      </c>
      <c r="C26" s="97"/>
      <c r="D26" s="97"/>
      <c r="E26" s="97"/>
      <c r="F26" s="97"/>
      <c r="G26" s="97"/>
      <c r="H26" s="98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1991000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1156853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2015'!F51</f>
        <v>1622873.666666666</v>
      </c>
      <c r="H29" s="10" t="s">
        <v>4</v>
      </c>
      <c r="I29" s="1"/>
    </row>
    <row r="30" spans="1:9" x14ac:dyDescent="0.25">
      <c r="A30" s="1"/>
      <c r="B30" s="75" t="s">
        <v>87</v>
      </c>
      <c r="C30" s="76"/>
      <c r="D30" s="76"/>
      <c r="E30" s="76"/>
      <c r="F30" s="77"/>
      <c r="G30" s="33">
        <f>G29-G27+G29-G28</f>
        <v>97894.333333332092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2016-12-13T11:32:04Z</dcterms:modified>
</cp:coreProperties>
</file>