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9" i="11"/>
  <c r="F10" i="11"/>
  <c r="F30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<sst xmlns="http://schemas.openxmlformats.org/spreadsheetml/2006/main" count="266" uniqueCount="137">
  <si>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</si>
  <si>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</si>
  <si>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</si>
  <si>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</si>
  <si>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</si>
  <si>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</si>
  <si>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</si>
  <si>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</si>
  <si>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</si>
  <si>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</si>
  <si>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</si>
  <si>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</si>
  <si>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</si>
  <si>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</si>
  <si>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</si>
  <si>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</si>
  <si>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</si>
  <si>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</si>
  <si>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</si>
  <si>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</si>
  <si>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</si>
  <si>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</si>
  <si>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</si>
  <si>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</si>
  <si>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</si>
  <si>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</si>
  <si>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</si>
  <si>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</si>
  <si>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</si>
  <si>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</si>
  <si>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</si>
  <si>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</si>
  <si>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</si>
  <si>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</si>
  <si>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</si>
  <si>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</si>
  <si>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</si>
  <si>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</si>
  <si>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</si>
  <si>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</si>
  <si>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</si>
  <si>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</si>
  <si>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</si>
  <si>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</si>
  <si>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</si>
  <si>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</si>
  <si>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</si>
  <si>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</si>
  <si>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</si>
  <si>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</si>
  <si>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</si>
  <si>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</si>
  <si>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</si>
  <si>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</si>
  <si>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</si>
  <si>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</si>
  <si>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</si>
  <si>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</si>
  <si>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</si>
  <si>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</si>
  <si>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</si>
  <si>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</si>
  <si>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</si>
  <si>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</si>
  <si>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</si>
  <si>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</si>
  <si>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</si>
  <si>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</si>
  <si>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</si>
  <si>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</si>
  <si>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</si>
  <si>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</si>
  <si>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</si>
  <si>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</si>
  <si>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</si>
  <si>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</si>
  <si>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</si>
  <si>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</si>
  <si>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</si>
  <si>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</si>
  <si>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</si>
  <si>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</si>
  <si>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</si>
  <si>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</si>
  <si>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</si>
  <si>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</si>
  <si>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</si>
  <si>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</si>
  <si>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</si>
  <si>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</si>
  <si>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</si>
  <si>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</si>
  <si>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</si>
  <si>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</si>
  <si>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</si>
  <si>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</si>
  <si>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</si>
  <si>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</si>
  <si>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</si>
  <si>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</si>
  <si>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</si>
  <si>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</si>
  <si>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</si>
  <si>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</si>
  <si>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</si>
  <si>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</si>
  <si>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</si>
  <si>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</si>
  <si>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</si>
  <si>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</si>
  <si>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</si>
  <si>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</si>
  <si>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</si>
  <si>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Køretøjer, entreprenørmaskiner</t>
  </si>
  <si>
    <t>Køretøjer, små lastvogne (&lt; 3.500 kg.)</t>
  </si>
  <si>
    <t>Afregningsmålere, elektroniske ≤ Ø 110mm (Qn 10)</t>
  </si>
  <si>
    <t>Nødstrømsanlæg på vandværk</t>
  </si>
  <si>
    <t>Filteranlæg, åbne filtre, enkelt filtrering, Mek./EL</t>
  </si>
  <si>
    <t>Sikring, avanceret (hegne, porte og overvågningssystemer), Mek./EL</t>
  </si>
  <si>
    <t>Bygning for trykforøgere</t>
  </si>
  <si>
    <t>Pumpestation (inkl. evt. hydrofor)/trykforøger, SRO</t>
  </si>
  <si>
    <t>Pumpestation (inkl. evt. hydrofor)/trykforøger, Mek./EL</t>
  </si>
  <si>
    <t>Ø 250 mm &lt; Ledningsnet ≤ Ø 500mm</t>
  </si>
  <si>
    <t>Ø110 mm &lt; Ledningsnet ≤ Ø 250 mm</t>
  </si>
  <si>
    <t>Ø 50mm &lt; Ledningsnet ≤ Ø110 mm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</si>
  <si>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</si>
  <si>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</si>
  <si>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</si>
  <si>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</si>
  <si>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Ventiler på Ø 250 mm &lt; Ledningsnet ≤ Ø 500mm</t>
  </si>
  <si>
    <t>SRO-brønd/kvarterbrønd/sektionsbrønd, Konstruktioner</t>
  </si>
  <si>
    <t>SRO-brønd/kvarterbrønd/sektionsbrønd, Mek./EL</t>
  </si>
  <si>
    <t>Software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</si>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</sst>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44567369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10748349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1413547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-110080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1852867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13904683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3396000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57000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3453000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-8000000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-13149000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-63000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-21212000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-3854317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3802147.5957577974</v>
      </c>
      <c r="F30" s="16" t="s">
        <v>4</v>
      </c>
      <c r="G30" s="32">
        <f>-$E$30</f>
        <v>-3802147.5957577974</v>
      </c>
      <c r="H30" s="16" t="s">
        <v>4</v>
      </c>
      <c r="I30" s="1"/>
    </row>
    <row r="31" spans="1:9" x14ac:dyDescent="0.25">
      <c r="A31" s="1"/>
      <c r="B31" s="99" t="s">
        <v>134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135</v>
      </c>
      <c r="C32" s="73"/>
      <c r="D32" s="74"/>
      <c r="E32" s="37">
        <v>38076000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1252000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39328000</v>
      </c>
      <c r="F35" s="16" t="s">
        <v>4</v>
      </c>
      <c r="G35" s="32">
        <f>-E35</f>
        <v>-39328000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1437221.4042422026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42485227.188400559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17176709.72524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105955.58385980604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347473.41439541581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42031798.190145336</v>
      </c>
      <c r="F13" s="17" t="s">
        <v>4</v>
      </c>
      <c r="G13" s="32">
        <f>E13</f>
        <v>42031798.190145336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941000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107000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237393.00000000012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1285393</v>
      </c>
      <c r="F21" s="17" t="s">
        <v>4</v>
      </c>
      <c r="G21" s="32">
        <f>E21</f>
        <v>1285393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1437221.4042422026</v>
      </c>
      <c r="F23" s="17" t="s">
        <v>4</v>
      </c>
      <c r="G23" s="32">
        <f>E23</f>
        <v>1437221.4042422026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44754412.594387539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42031798.190145336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10489180.31898267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14365908.145922668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17176709.72524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533803.83701484569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105378.80434038206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346311.08293513244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42113912.139884666</v>
      </c>
      <c r="F16" s="17" t="s">
        <v>4</v>
      </c>
      <c r="G16" s="32">
        <f>E16</f>
        <v>42113912.139884666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42113912.139884666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10749165.640427042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14559351.822733518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17176709.72524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42485227.188400559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25308517.46316056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0.41865583005419621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105955.58385980604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10749165.640427042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214983.31280854082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14559351.822733518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132490.10158687501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347473.41439541581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-24977000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-24977000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65000</v>
      </c>
      <c r="F10" s="20">
        <f>E10/D10</f>
        <v>13000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414000</v>
      </c>
      <c r="F11" s="20">
        <f t="shared" ref="F11:F29" si="0">E11/D11</f>
        <v>82800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2175000</v>
      </c>
      <c r="F12" s="20">
        <f t="shared" si="0"/>
        <v>217500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844000</v>
      </c>
      <c r="F13" s="20">
        <f t="shared" si="0"/>
        <v>33760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89000</v>
      </c>
      <c r="F14" s="20">
        <f t="shared" si="0"/>
        <v>3560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25</v>
      </c>
      <c r="E15" s="37">
        <v>81000</v>
      </c>
      <c r="F15" s="20">
        <f t="shared" si="0"/>
        <v>3240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368000</v>
      </c>
      <c r="F16" s="20">
        <f t="shared" si="0"/>
        <v>4906.666666666667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10</v>
      </c>
      <c r="E17" s="37">
        <v>109000</v>
      </c>
      <c r="F17" s="20">
        <f t="shared" si="0"/>
        <v>10900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25</v>
      </c>
      <c r="E18" s="37">
        <v>80000</v>
      </c>
      <c r="F18" s="20">
        <f t="shared" si="0"/>
        <v>3200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177000</v>
      </c>
      <c r="F19" s="20">
        <f t="shared" si="0"/>
        <v>2360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2287000</v>
      </c>
      <c r="F20" s="20">
        <f t="shared" si="0"/>
        <v>30493.333333333332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75</v>
      </c>
      <c r="E21" s="37">
        <v>4899000</v>
      </c>
      <c r="F21" s="20">
        <f t="shared" si="0"/>
        <v>65320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75</v>
      </c>
      <c r="E22" s="37">
        <v>833000</v>
      </c>
      <c r="F22" s="20">
        <f t="shared" si="0"/>
        <v>11106.666666666666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75</v>
      </c>
      <c r="E23" s="37">
        <v>833000</v>
      </c>
      <c r="F23" s="20">
        <f t="shared" si="0"/>
        <v>11106.666666666666</v>
      </c>
      <c r="G23" s="10" t="s">
        <v>4</v>
      </c>
      <c r="H23" s="1"/>
    </row>
    <row r="24" spans="1:8" x14ac:dyDescent="0.25">
      <c r="A24" s="1"/>
      <c r="B24" s="41" t="s">
        <v>127</v>
      </c>
      <c r="C24" s="39">
        <v>2015</v>
      </c>
      <c r="D24" s="39">
        <v>75</v>
      </c>
      <c r="E24" s="37">
        <v>389000</v>
      </c>
      <c r="F24" s="20">
        <f t="shared" si="0"/>
        <v>5186.666666666667</v>
      </c>
      <c r="G24" s="10" t="s">
        <v>4</v>
      </c>
      <c r="H24" s="1"/>
    </row>
    <row r="25" spans="1:8" x14ac:dyDescent="0.25">
      <c r="A25" s="1"/>
      <c r="B25" s="41" t="s">
        <v>128</v>
      </c>
      <c r="C25" s="39">
        <v>2015</v>
      </c>
      <c r="D25" s="39">
        <v>75</v>
      </c>
      <c r="E25" s="37">
        <v>268000</v>
      </c>
      <c r="F25" s="20">
        <f t="shared" si="0"/>
        <v>3573.3333333333335</v>
      </c>
      <c r="G25" s="10" t="s">
        <v>4</v>
      </c>
      <c r="H25" s="1"/>
    </row>
    <row r="26" spans="1:8" x14ac:dyDescent="0.25">
      <c r="A26" s="1"/>
      <c r="B26" s="41" t="s">
        <v>129</v>
      </c>
      <c r="C26" s="39">
        <v>2015</v>
      </c>
      <c r="D26" s="39">
        <v>75</v>
      </c>
      <c r="E26" s="37">
        <v>9000</v>
      </c>
      <c r="F26" s="20">
        <f t="shared" si="0"/>
        <v>120</v>
      </c>
      <c r="G26" s="10" t="s">
        <v>4</v>
      </c>
      <c r="H26" s="1"/>
    </row>
    <row r="27" spans="1:8" x14ac:dyDescent="0.25">
      <c r="A27" s="1"/>
      <c r="B27" s="41" t="s">
        <v>130</v>
      </c>
      <c r="C27" s="39">
        <v>2015</v>
      </c>
      <c r="D27" s="39">
        <v>50</v>
      </c>
      <c r="E27" s="37">
        <v>54000</v>
      </c>
      <c r="F27" s="20">
        <f t="shared" si="0"/>
        <v>1080</v>
      </c>
      <c r="G27" s="10" t="s">
        <v>4</v>
      </c>
      <c r="H27" s="1"/>
    </row>
    <row r="28" spans="1:8" x14ac:dyDescent="0.25">
      <c r="A28" s="1"/>
      <c r="B28" s="41" t="s">
        <v>131</v>
      </c>
      <c r="C28" s="39">
        <v>2015</v>
      </c>
      <c r="D28" s="39">
        <v>15</v>
      </c>
      <c r="E28" s="37">
        <v>55000</v>
      </c>
      <c r="F28" s="20">
        <f t="shared" si="0"/>
        <v>3666.6666666666665</v>
      </c>
      <c r="G28" s="10" t="s">
        <v>4</v>
      </c>
      <c r="H28" s="1"/>
    </row>
    <row r="29" spans="1:8" x14ac:dyDescent="0.25">
      <c r="A29" s="1"/>
      <c r="B29" s="41" t="s">
        <v>132</v>
      </c>
      <c r="C29" s="39">
        <v>2015</v>
      </c>
      <c r="D29" s="39">
        <v>5</v>
      </c>
      <c r="E29" s="37">
        <v>87000</v>
      </c>
      <c r="F29" s="20">
        <f t="shared" si="0"/>
        <v>17400</v>
      </c>
      <c r="G29" s="10" t="s">
        <v>4</v>
      </c>
      <c r="H29" s="1"/>
    </row>
    <row r="30" spans="1:8" x14ac:dyDescent="0.25">
      <c r="A30" s="1"/>
      <c r="B30" s="75" t="s">
        <v>133</v>
      </c>
      <c r="C30" s="76"/>
      <c r="D30" s="76"/>
      <c r="E30" s="77"/>
      <c r="F30" s="33">
        <f>SUM(F10:F29)</f>
        <v>524280.00000000006</v>
      </c>
      <c r="G30" s="18" t="s">
        <v>4</v>
      </c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</sheetData>
  <sheetProtection password="C6BD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17196000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16255000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941000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7000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-100000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107000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346000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465167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2015'!F30</f>
        <v>524280.00000000006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237393.00000000012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2016-12-13T11:32:34Z</dcterms:modified>
</cp:coreProperties>
</file>