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<sst xmlns="http://schemas.openxmlformats.org/spreadsheetml/2006/main" count="99" uniqueCount="68">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</sst>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3566194.27012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52331.815733333329</v>
      </c>
      <c r="C3" t="s">
        <v>10</v>
      </c>
    </row>
    <row r="4" spans="1:3" s="25" customFormat="1" x14ac:dyDescent="0.25">
      <c r="A4" s="3" t="s">
        <v>11</v>
      </c>
      <c r="B4" s="45">
        <f>SUM(B2:B3)</f>
        <v>3618526.0858533331</v>
      </c>
      <c r="C4" s="54" t="s">
        <v>10</v>
      </c>
    </row>
    <row r="5" spans="1:3" x14ac:dyDescent="0.25">
      <c r="A5" s="44" t="s">
        <v>0</v>
      </c>
      <c r="B5" s="35">
        <f>Investeringer!E3</f>
        <v>4213244.1074081548</v>
      </c>
      <c r="C5" s="22" t="s">
        <v>10</v>
      </c>
    </row>
    <row r="6" spans="1:3" x14ac:dyDescent="0.25">
      <c r="A6" s="4" t="s">
        <v>1</v>
      </c>
      <c r="B6" s="32">
        <f>Investeringer!F3</f>
        <v>923072.74329210003</v>
      </c>
      <c r="C6" t="s">
        <v>10</v>
      </c>
    </row>
    <row r="7" spans="1:3" x14ac:dyDescent="0.25">
      <c r="A7" s="4" t="s">
        <v>2</v>
      </c>
      <c r="B7" s="32">
        <f>Investeringer!G3</f>
        <v>120000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47764.308843999985</v>
      </c>
      <c r="C8" t="s">
        <v>10</v>
      </c>
    </row>
    <row r="9" spans="1:3" s="21" customFormat="1" x14ac:dyDescent="0.25">
      <c r="A9" s="3" t="s">
        <v>44</v>
      </c>
      <c r="B9" s="45">
        <f>SUM(B5:B8)</f>
        <v>5304081.1595442547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6157208</v>
      </c>
      <c r="C10" t="s">
        <v>10</v>
      </c>
    </row>
    <row r="11" spans="1:3" s="21" customFormat="1" x14ac:dyDescent="0.25">
      <c r="A11" s="3" t="s">
        <v>65</v>
      </c>
      <c r="B11" s="45">
        <f>SUM(B10:B10)</f>
        <v>6157208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15079815.245397588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15213297.849197883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3880182</v>
      </c>
      <c r="C2" s="46">
        <v>0</v>
      </c>
      <c r="D2" s="46">
        <f>B2+C2</f>
        <v>3880182</v>
      </c>
      <c r="E2" s="47">
        <f>D2</f>
        <v>3880182</v>
      </c>
      <c r="F2" s="46">
        <v>4359190.8165586656</v>
      </c>
      <c r="G2" s="46">
        <v>0</v>
      </c>
      <c r="H2" s="46">
        <f>F2-G2</f>
        <v>4359190.8165586656</v>
      </c>
      <c r="I2" s="46">
        <f>AVERAGEIF(E2:E4,"&lt;&gt;0")</f>
        <v>3566194.27012</v>
      </c>
      <c r="J2" s="46">
        <v>3123138.4803847065</v>
      </c>
      <c r="K2" s="36">
        <f>IF(H2&gt;I2,IF(I2&gt;J2,I2,J2),H2)</f>
        <v>3566194.27012</v>
      </c>
    </row>
    <row r="3" spans="1:11" s="22" customFormat="1" x14ac:dyDescent="0.25">
      <c r="A3" s="27">
        <v>2014</v>
      </c>
      <c r="B3" s="46">
        <v>3389122</v>
      </c>
      <c r="C3" s="46"/>
      <c r="D3" s="46">
        <f t="shared" ref="D3:D4" si="0">B3+C3</f>
        <v>3389122</v>
      </c>
      <c r="E3" s="47">
        <f>D3*Pristalsregulering!C7</f>
        <v>3391833.2975999997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3373230</v>
      </c>
      <c r="C4" s="46"/>
      <c r="D4" s="46">
        <f t="shared" si="0"/>
        <v>3373230</v>
      </c>
      <c r="E4" s="47">
        <f>D4*Pristalsregulering!$C$6*Pristalsregulering!$C$7</f>
        <v>3426567.5127599994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9600</v>
      </c>
      <c r="C3" s="39">
        <v>51760</v>
      </c>
      <c r="D3" s="39">
        <v>0</v>
      </c>
      <c r="E3" s="38">
        <f>B3</f>
        <v>9600</v>
      </c>
      <c r="F3" s="39">
        <f t="shared" ref="F3:G3" si="0">C3</f>
        <v>51760</v>
      </c>
      <c r="G3" s="40">
        <f t="shared" si="0"/>
        <v>0</v>
      </c>
      <c r="H3" s="41">
        <f>IF(E3=0,0,AVERAGEIF(E3:E5,"&lt;&gt;0"))+IF(F3=0,0,AVERAGEIF(F3:F5,"&lt;&gt;0"))+IF(G3=0,0,AVERAGEIF(G3:G5,"&lt;&gt;0"))</f>
        <v>52331.815733333329</v>
      </c>
    </row>
    <row r="4" spans="1:8" x14ac:dyDescent="0.25">
      <c r="A4" s="30">
        <v>2014</v>
      </c>
      <c r="B4" s="38">
        <v>5000</v>
      </c>
      <c r="C4" s="39">
        <v>39200</v>
      </c>
      <c r="D4" s="39">
        <v>0</v>
      </c>
      <c r="E4" s="38">
        <f>B4*Pristalsregulering!$C$7</f>
        <v>5004</v>
      </c>
      <c r="F4" s="39">
        <f>C4*Pristalsregulering!$C$7</f>
        <v>39231.359999999993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13000</v>
      </c>
      <c r="C5" s="39">
        <v>37600</v>
      </c>
      <c r="D5" s="39">
        <v>0</v>
      </c>
      <c r="E5" s="38">
        <f>B5*Pristalsregulering!$C$7*Pristalsregulering!$C$6</f>
        <v>13205.555999999999</v>
      </c>
      <c r="F5" s="39">
        <f>C5*Pristalsregulering!$C$7*Pristalsregulering!$C$6</f>
        <v>38194.53119999999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3869980.8143313341</v>
      </c>
      <c r="C3" s="35">
        <v>904286.56333333335</v>
      </c>
      <c r="D3" s="37">
        <v>120000</v>
      </c>
      <c r="E3" s="32">
        <f>B3*Pristalsregulering!C2*Pristalsregulering!C3*Pristalsregulering!C4*Pristalsregulering!C5*Pristalsregulering!C6*Pristalsregulering!C7</f>
        <v>4213244.1074081548</v>
      </c>
      <c r="F3" s="32">
        <v>923072.74329210003</v>
      </c>
      <c r="G3" s="32">
        <f>D3</f>
        <v>120000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847</v>
      </c>
      <c r="D3" s="35">
        <v>0</v>
      </c>
      <c r="E3" s="37">
        <v>0</v>
      </c>
      <c r="F3" s="35">
        <f>B3</f>
        <v>0</v>
      </c>
      <c r="G3" s="35">
        <f>C3</f>
        <v>847</v>
      </c>
      <c r="H3" s="35">
        <f>D3</f>
        <v>0</v>
      </c>
      <c r="I3" s="37">
        <f>E3</f>
        <v>0</v>
      </c>
      <c r="J3" s="39">
        <f>AVERAGE(F3:F5)</f>
        <v>46917.308843999985</v>
      </c>
      <c r="K3" s="39">
        <f>G3</f>
        <v>847</v>
      </c>
      <c r="L3" s="40">
        <f>AVERAGE(H3:H5)+AVERAGE(I3:I5)</f>
        <v>0</v>
      </c>
      <c r="M3" s="41">
        <f>SUM(J3:L3)</f>
        <v>47764.308843999985</v>
      </c>
      <c r="N3" s="22"/>
    </row>
    <row r="4" spans="1:14" x14ac:dyDescent="0.25">
      <c r="A4" s="27">
        <v>2014</v>
      </c>
      <c r="B4" s="42">
        <v>0</v>
      </c>
      <c r="C4" s="35">
        <v>1162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1162.9295999999999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138561</v>
      </c>
      <c r="C5" s="35">
        <v>1499</v>
      </c>
      <c r="D5" s="35">
        <v>0</v>
      </c>
      <c r="E5" s="37">
        <v>0</v>
      </c>
      <c r="F5" s="35">
        <f>IF(B5="","",B5*Pristalsregulering!$C$7*Pristalsregulering!$C$6)</f>
        <v>140751.92653199995</v>
      </c>
      <c r="G5" s="35">
        <f>IF(C5="","",C5*Pristalsregulering!$C$7*Pristalsregulering!$C$6)</f>
        <v>1522.7021879999998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24013</v>
      </c>
      <c r="E2" s="39">
        <v>0</v>
      </c>
      <c r="F2" s="39">
        <v>0</v>
      </c>
      <c r="G2" s="39">
        <v>6100672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6157208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2016-11-11T16:19:44Z</dcterms:modified>
</cp:coreProperties>
</file>