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<sst xmlns="http://schemas.openxmlformats.org/spreadsheetml/2006/main" count="109" uniqueCount="75">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</sst>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10048755.723663999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111936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190737.69546666666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10351429.419130666</v>
      </c>
      <c r="C5" s="61" t="s">
        <v>11</v>
      </c>
    </row>
    <row r="6" spans="1:3" x14ac:dyDescent="0.25">
      <c r="A6" s="47" t="s">
        <v>0</v>
      </c>
      <c r="B6" s="38">
        <f>Investeringer!E3</f>
        <v>11204062.284270717</v>
      </c>
      <c r="C6" s="23" t="s">
        <v>11</v>
      </c>
    </row>
    <row r="7" spans="1:3" x14ac:dyDescent="0.25">
      <c r="A7" s="4" t="s">
        <v>1</v>
      </c>
      <c r="B7" s="35">
        <f>Investeringer!F3</f>
        <v>3321791.6617631451</v>
      </c>
      <c r="C7" t="s">
        <v>11</v>
      </c>
    </row>
    <row r="8" spans="1:3" x14ac:dyDescent="0.25">
      <c r="A8" s="4" t="s">
        <v>2</v>
      </c>
      <c r="B8" s="35">
        <f>Investeringer!G3</f>
        <v>386666.66666666663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1224353</v>
      </c>
      <c r="C9" t="s">
        <v>11</v>
      </c>
    </row>
    <row r="10" spans="1:3" s="22" customFormat="1" x14ac:dyDescent="0.25">
      <c r="A10" s="3" t="s">
        <v>47</v>
      </c>
      <c r="B10" s="48">
        <f>SUM(B6:B9)</f>
        <v>16136873.612700528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20441621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20441621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46929924.03183119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47345335.51758071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10072182</v>
      </c>
      <c r="C2" s="49">
        <v>0</v>
      </c>
      <c r="D2" s="49">
        <f>B2+C2</f>
        <v>10072182</v>
      </c>
      <c r="E2" s="50">
        <f>D2</f>
        <v>10072182</v>
      </c>
      <c r="F2" s="49">
        <v>14959949.548265753</v>
      </c>
      <c r="G2" s="49">
        <v>0</v>
      </c>
      <c r="H2" s="49">
        <f>F2-G2</f>
        <v>14959949.548265753</v>
      </c>
      <c r="I2" s="49">
        <f>AVERAGEIF(E2:E4,"&lt;&gt;0")</f>
        <v>10048755.723663999</v>
      </c>
      <c r="J2" s="49">
        <v>9562225.2772446573</v>
      </c>
      <c r="K2" s="39">
        <f>IF(H2&gt;I2,IF(I2&gt;J2,I2,J2),H2)</f>
        <v>10048755.723663999</v>
      </c>
    </row>
    <row r="3" spans="1:11" s="23" customFormat="1" x14ac:dyDescent="0.25">
      <c r="A3" s="28">
        <v>2014</v>
      </c>
      <c r="B3" s="49">
        <v>10169994</v>
      </c>
      <c r="C3" s="49"/>
      <c r="D3" s="49">
        <f t="shared" ref="D3:D4" si="0">B3+C3</f>
        <v>10169994</v>
      </c>
      <c r="E3" s="50">
        <f>D3*Pristalsregulering!C7</f>
        <v>10178129.995199999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9741916</v>
      </c>
      <c r="C4" s="49"/>
      <c r="D4" s="49">
        <f t="shared" si="0"/>
        <v>9741916</v>
      </c>
      <c r="E4" s="50">
        <f>D4*Pristalsregulering!$C$6*Pristalsregulering!$C$7</f>
        <v>9895955.1757919975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111936</v>
      </c>
      <c r="E3" s="56">
        <f>SUM(D3:D3)</f>
        <v>111936</v>
      </c>
    </row>
    <row r="4" spans="1:5" x14ac:dyDescent="0.25">
      <c r="A4" s="28">
        <v>2015</v>
      </c>
      <c r="B4" s="35">
        <v>111936</v>
      </c>
      <c r="C4" s="82">
        <f>B4</f>
        <v>111936</v>
      </c>
      <c r="D4" s="82"/>
      <c r="E4" s="54"/>
    </row>
    <row r="5" spans="1:5" x14ac:dyDescent="0.25">
      <c r="A5" s="28">
        <v>2014</v>
      </c>
      <c r="B5" s="35"/>
      <c r="C5" s="82">
        <f>B5*Pristalsregulering!$C$7</f>
        <v>0</v>
      </c>
      <c r="D5" s="82"/>
      <c r="E5" s="45"/>
    </row>
    <row r="6" spans="1:5" x14ac:dyDescent="0.25">
      <c r="A6" s="28">
        <v>2013</v>
      </c>
      <c r="B6" s="35"/>
      <c r="C6" s="82">
        <f>B6*Pristalsregulering!$C$7*Pristalsregulering!$C$6</f>
        <v>0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10250</v>
      </c>
      <c r="C3" s="42">
        <v>155280</v>
      </c>
      <c r="D3" s="42">
        <v>0</v>
      </c>
      <c r="E3" s="41">
        <f>B3</f>
        <v>10250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190737.69546666666</v>
      </c>
    </row>
    <row r="4" spans="1:8" x14ac:dyDescent="0.25">
      <c r="A4" s="31">
        <v>2014</v>
      </c>
      <c r="B4" s="41">
        <v>9900</v>
      </c>
      <c r="C4" s="42">
        <v>196300</v>
      </c>
      <c r="D4" s="42">
        <v>0</v>
      </c>
      <c r="E4" s="41">
        <f>B4*Pristalsregulering!$C$7</f>
        <v>9907.9199999999983</v>
      </c>
      <c r="F4" s="42">
        <f>C4*Pristalsregulering!$C$7</f>
        <v>196457.03999999998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7800</v>
      </c>
      <c r="C5" s="42">
        <v>189400</v>
      </c>
      <c r="D5" s="42">
        <v>0</v>
      </c>
      <c r="E5" s="41">
        <f>B5*Pristalsregulering!$C$7*Pristalsregulering!$C$6</f>
        <v>7923.3335999999981</v>
      </c>
      <c r="F5" s="42">
        <f>C5*Pristalsregulering!$C$7*Pristalsregulering!$C$6</f>
        <v>192394.79279999997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10291239.951291185</v>
      </c>
      <c r="C3" s="38">
        <v>3222910.3100668415</v>
      </c>
      <c r="D3" s="40">
        <v>386666.66666666663</v>
      </c>
      <c r="E3" s="35">
        <f>B3*Pristalsregulering!C2*Pristalsregulering!C3*Pristalsregulering!C4*Pristalsregulering!C5*Pristalsregulering!C6*Pristalsregulering!C7</f>
        <v>11204062.284270717</v>
      </c>
      <c r="F3" s="35">
        <v>3321791.6617631451</v>
      </c>
      <c r="G3" s="35">
        <f>D3</f>
        <v>386666.66666666663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1224353</v>
      </c>
      <c r="D3" s="38">
        <v>0</v>
      </c>
      <c r="E3" s="40">
        <v>0</v>
      </c>
      <c r="F3" s="38">
        <f>B3</f>
        <v>0</v>
      </c>
      <c r="G3" s="38">
        <f>C3</f>
        <v>1224353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1224353</v>
      </c>
      <c r="L3" s="43">
        <f>AVERAGE(H3:H5)+AVERAGE(I3:I5)</f>
        <v>0</v>
      </c>
      <c r="M3" s="44">
        <f>SUM(J3:L3)</f>
        <v>1224353</v>
      </c>
      <c r="N3" s="23"/>
    </row>
    <row r="4" spans="1:14" x14ac:dyDescent="0.25">
      <c r="A4" s="28">
        <v>2014</v>
      </c>
      <c r="B4" s="45">
        <v>0</v>
      </c>
      <c r="C4" s="38">
        <v>1171748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1172685.3983999998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1214881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1234090.6983719999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20409098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20441621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2016-11-11T16:20:14Z</dcterms:modified>
</cp:coreProperties>
</file>