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<sst xmlns="http://schemas.openxmlformats.org/spreadsheetml/2006/main" count="99" uniqueCount="68">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</sst>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1228339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17989.325194666664</v>
      </c>
      <c r="C3" t="s">
        <v>10</v>
      </c>
    </row>
    <row r="4" spans="1:3" s="25" customFormat="1" x14ac:dyDescent="0.25">
      <c r="A4" s="3" t="s">
        <v>11</v>
      </c>
      <c r="B4" s="44">
        <f>SUM(B2:B3)</f>
        <v>1246328.3251946666</v>
      </c>
      <c r="C4" s="53" t="s">
        <v>10</v>
      </c>
    </row>
    <row r="5" spans="1:3" x14ac:dyDescent="0.25">
      <c r="A5" s="43" t="s">
        <v>0</v>
      </c>
      <c r="B5" s="35">
        <f>Investeringer!E3</f>
        <v>1534903.6536297381</v>
      </c>
      <c r="C5" s="22" t="s">
        <v>10</v>
      </c>
    </row>
    <row r="6" spans="1:3" x14ac:dyDescent="0.25">
      <c r="A6" s="4" t="s">
        <v>1</v>
      </c>
      <c r="B6" s="32">
        <f>Investeringer!F3</f>
        <v>241396</v>
      </c>
      <c r="C6" t="s">
        <v>10</v>
      </c>
    </row>
    <row r="7" spans="1:3" x14ac:dyDescent="0.25">
      <c r="A7" s="4" t="s">
        <v>2</v>
      </c>
      <c r="B7" s="32">
        <f>Investeringer!G3</f>
        <v>43500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79346.319615999993</v>
      </c>
      <c r="C8" t="s">
        <v>10</v>
      </c>
    </row>
    <row r="9" spans="1:3" s="21" customFormat="1" x14ac:dyDescent="0.25">
      <c r="A9" s="3" t="s">
        <v>44</v>
      </c>
      <c r="B9" s="44">
        <f>SUM(B5:B8)</f>
        <v>1899145.9732457381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1499869</v>
      </c>
      <c r="C10" t="s">
        <v>10</v>
      </c>
    </row>
    <row r="11" spans="1:3" s="21" customFormat="1" x14ac:dyDescent="0.25">
      <c r="A11" s="3" t="s">
        <v>65</v>
      </c>
      <c r="B11" s="44">
        <f>SUM(B10:B10)</f>
        <v>1499869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4645343.2984404042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4686462.6695289407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1152058</v>
      </c>
      <c r="C2" s="45">
        <v>0</v>
      </c>
      <c r="D2" s="45">
        <f>B2+C2</f>
        <v>1152058</v>
      </c>
      <c r="E2" s="46">
        <f>D2</f>
        <v>1152058</v>
      </c>
      <c r="F2" s="45">
        <v>1205588</v>
      </c>
      <c r="G2" s="45">
        <v>0</v>
      </c>
      <c r="H2" s="45">
        <f>IF(ISNUMBER(F2),F2-G2,"")</f>
        <v>1205588</v>
      </c>
      <c r="I2" s="45">
        <f>AVERAGEIF(E2:E4,"&lt;&gt;0")</f>
        <v>1178036.2791253333</v>
      </c>
      <c r="J2" s="45">
        <v>1228339</v>
      </c>
      <c r="K2" s="62">
        <f t="shared" ref="K2" si="0">IF(OR(H2&gt;I2,H2=""),IF(OR(I2&gt;J2,J2=""),I2,J2),H2)</f>
        <v>1228339</v>
      </c>
    </row>
    <row r="3" spans="1:11" s="22" customFormat="1" x14ac:dyDescent="0.25">
      <c r="A3" s="27">
        <v>2014</v>
      </c>
      <c r="B3" s="45">
        <v>1258726</v>
      </c>
      <c r="C3" s="45"/>
      <c r="D3" s="45">
        <f t="shared" ref="D3:D4" si="1">B3+C3</f>
        <v>1258726</v>
      </c>
      <c r="E3" s="46">
        <f>D3*Pristalsregulering!C7</f>
        <v>1259732.9807999998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1104848</v>
      </c>
      <c r="C4" s="45"/>
      <c r="D4" s="45">
        <f t="shared" si="1"/>
        <v>1104848</v>
      </c>
      <c r="E4" s="46">
        <f>D4*Pristalsregulering!$C$6*Pristalsregulering!$C$7</f>
        <v>1122317.8565759999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8000</v>
      </c>
      <c r="C3" s="38">
        <v>9069</v>
      </c>
      <c r="D3" s="38">
        <v>0</v>
      </c>
      <c r="E3" s="37">
        <f>B3</f>
        <v>8000</v>
      </c>
      <c r="F3" s="38">
        <f t="shared" ref="F3:G3" si="0">C3</f>
        <v>9069</v>
      </c>
      <c r="G3" s="39">
        <f t="shared" si="0"/>
        <v>0</v>
      </c>
      <c r="H3" s="40">
        <f>IF(E3=0,0,AVERAGEIF(E3:E5,"&lt;&gt;0"))+IF(F3=0,0,AVERAGEIF(F3:F5,"&lt;&gt;0"))+IF(G3=0,0,AVERAGEIF(G3:G5,"&lt;&gt;0"))</f>
        <v>17989.325194666664</v>
      </c>
    </row>
    <row r="4" spans="1:8" x14ac:dyDescent="0.25">
      <c r="A4" s="30">
        <v>2014</v>
      </c>
      <c r="B4" s="37">
        <v>5000</v>
      </c>
      <c r="C4" s="38">
        <v>12146</v>
      </c>
      <c r="D4" s="38">
        <v>0</v>
      </c>
      <c r="E4" s="37">
        <f>B4*Pristalsregulering!$C$7</f>
        <v>5004</v>
      </c>
      <c r="F4" s="38">
        <f>C4*Pristalsregulering!$C$7</f>
        <v>12155.716799999998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5000</v>
      </c>
      <c r="C5" s="38">
        <v>14432</v>
      </c>
      <c r="D5" s="38">
        <v>0</v>
      </c>
      <c r="E5" s="37">
        <f>B5*Pristalsregulering!$C$7*Pristalsregulering!$C$6</f>
        <v>5079.0599999999995</v>
      </c>
      <c r="F5" s="38">
        <f>C5*Pristalsregulering!$C$7*Pristalsregulering!$C$6</f>
        <v>14660.198783999998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1409851.302218582</v>
      </c>
      <c r="C3" s="35">
        <v>226416.08666666667</v>
      </c>
      <c r="D3" s="36">
        <v>43500</v>
      </c>
      <c r="E3" s="32">
        <f>B3*Pristalsregulering!C2*Pristalsregulering!C3*Pristalsregulering!C4*Pristalsregulering!C5*Pristalsregulering!C6*Pristalsregulering!C7</f>
        <v>1534903.6536297381</v>
      </c>
      <c r="F3" s="32">
        <v>241396</v>
      </c>
      <c r="G3" s="32">
        <f>D3</f>
        <v>43500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38631</v>
      </c>
      <c r="C3" s="35">
        <v>0</v>
      </c>
      <c r="D3" s="35">
        <v>0</v>
      </c>
      <c r="E3" s="36">
        <v>0</v>
      </c>
      <c r="F3" s="35">
        <f>B3</f>
        <v>38631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79346.319615999993</v>
      </c>
      <c r="K3" s="38">
        <f>G3</f>
        <v>0</v>
      </c>
      <c r="L3" s="39">
        <f>AVERAGE(H3:H5)+AVERAGE(I3:I5)</f>
        <v>0</v>
      </c>
      <c r="M3" s="40">
        <f>SUM(J3:L3)</f>
        <v>79346.319615999993</v>
      </c>
      <c r="N3" s="22"/>
    </row>
    <row r="4" spans="1:14" x14ac:dyDescent="0.25">
      <c r="A4" s="27">
        <v>2014</v>
      </c>
      <c r="B4" s="41">
        <v>0</v>
      </c>
      <c r="C4" s="35">
        <v>155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155.124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196304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199407.95884799998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0</v>
      </c>
      <c r="E2" s="38">
        <v>0</v>
      </c>
      <c r="F2" s="38">
        <v>0</v>
      </c>
      <c r="G2" s="38">
        <v>1467346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1499869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2016-11-18T11:08:52Z</dcterms:modified>
</cp:coreProperties>
</file>