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45" yWindow="90" windowWidth="20340" windowHeight="1152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2" i="11" l="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3" i="11"/>
  <c r="F10" i="11"/>
  <c r="F2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<sst xmlns="http://schemas.openxmlformats.org/spreadsheetml/2006/main" count="254" uniqueCount="130">
  <si>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</si>
  <si>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</si>
  <si>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</si>
  <si>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</si>
  <si>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</si>
  <si>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</si>
  <si>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</si>
  <si>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</si>
  <si>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</si>
  <si>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</si>
  <si>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</si>
  <si>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</si>
  <si>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</si>
  <si>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</si>
  <si>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</si>
  <si>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</si>
  <si>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</si>
  <si>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</si>
  <si>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</si>
  <si>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</si>
  <si>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</si>
  <si>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</si>
  <si>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</si>
  <si>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</si>
  <si>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</si>
  <si>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</si>
  <si>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</si>
  <si>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</si>
  <si>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</si>
  <si>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</si>
  <si>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</si>
  <si>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</si>
  <si>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</si>
  <si>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</si>
  <si>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</si>
  <si>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</si>
  <si>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</si>
  <si>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</si>
  <si>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</si>
  <si>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</si>
  <si>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</si>
  <si>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</si>
  <si>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</si>
  <si>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</si>
  <si>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</si>
  <si>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</si>
  <si>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</si>
  <si>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</si>
  <si>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</si>
  <si>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</si>
  <si>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</si>
  <si>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</si>
  <si>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</si>
  <si>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</si>
  <si>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</si>
  <si>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</si>
  <si>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</si>
  <si>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</si>
  <si>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</si>
  <si>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</si>
  <si>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</si>
  <si>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</si>
  <si>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</si>
  <si>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</si>
  <si>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</si>
  <si>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</si>
  <si>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</si>
  <si>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</si>
  <si>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</si>
  <si>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</si>
  <si>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</si>
  <si>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</si>
  <si>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</si>
  <si>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</si>
  <si>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</si>
  <si>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</si>
  <si>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</si>
  <si>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</si>
  <si>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</si>
  <si>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</si>
  <si>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</si>
  <si>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</si>
  <si>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</si>
  <si>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</si>
  <si>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</si>
  <si>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</si>
  <si>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</si>
  <si>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</si>
  <si>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</si>
  <si>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</si>
  <si>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</si>
  <si>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</si>
  <si>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</si>
  <si>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</si>
  <si>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</si>
  <si>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</si>
  <si>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</si>
  <si>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</si>
  <si>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</si>
  <si>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</si>
  <si>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</si>
  <si>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</si>
  <si>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</si>
  <si>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</si>
  <si>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</si>
  <si>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</si>
  <si>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</si>
  <si>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</si>
  <si>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</si>
  <si>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</si>
  <si>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</si>
  <si>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</si>
  <si>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</si>
  <si>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</si>
  <si>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Arbejdsplads</t>
  </si>
  <si>
    <t>Stik på ledningsnet, Konstruktioner</t>
  </si>
  <si>
    <t>Ledningsnet &gt; Ø 500 mm</t>
  </si>
  <si>
    <t>Ø 50mm &lt; Ledningsnet ≤ Ø110 mm</t>
  </si>
  <si>
    <t>Ventiler på Ø 50mm &lt; Ledningsnet ≤ Ø110 mm</t>
  </si>
  <si>
    <t>Ventiler på ledningsnet ≤ Ø50 mm</t>
  </si>
  <si>
    <t>SRO-anlæg, vandværk</t>
  </si>
  <si>
    <t>Affugter</t>
  </si>
  <si>
    <t>Elanlæg - vandværk</t>
  </si>
  <si>
    <t>Nødstrømsanlæg på vandværk</t>
  </si>
  <si>
    <t>Skyllevandsbehandling, inkl. UV-filter mv., Mek./EL</t>
  </si>
  <si>
    <t>Filteranlæg, åbne filtre, dobbelt filtrering, Mek./EL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</si>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</sst>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14423334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2905180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386832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-198335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819333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3913010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678921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75000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753921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-1752139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-2888724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-4640863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26068</v>
      </c>
      <c r="F28" s="16" t="s">
        <v>4</v>
      </c>
      <c r="G28" s="31">
        <f>IF(E28&lt;0,0,-E28)</f>
        <v>-26068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962986</v>
      </c>
      <c r="F30" s="16" t="s">
        <v>4</v>
      </c>
      <c r="G30" s="32">
        <f>-$E$30</f>
        <v>-962986</v>
      </c>
      <c r="H30" s="16" t="s">
        <v>4</v>
      </c>
      <c r="I30" s="1"/>
    </row>
    <row r="31" spans="1:9" x14ac:dyDescent="0.25">
      <c r="A31" s="1"/>
      <c r="B31" s="99" t="s">
        <v>127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128</v>
      </c>
      <c r="C32" s="74"/>
      <c r="D32" s="75"/>
      <c r="E32" s="37">
        <v>9834489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226247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10060736</v>
      </c>
      <c r="F35" s="16" t="s">
        <v>4</v>
      </c>
      <c r="G35" s="32">
        <f>-E35</f>
        <v>-10060736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3373544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11537176.648650618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2758870.5347153596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120154.45963365294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11417022.189016966</v>
      </c>
      <c r="F13" s="17" t="s">
        <v>4</v>
      </c>
      <c r="G13" s="32">
        <f>E13</f>
        <v>11417022.189016966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-535268.5</v>
      </c>
      <c r="F15" s="17" t="s">
        <v>4</v>
      </c>
      <c r="G15" s="32">
        <f>E15</f>
        <v>-535268.5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-1773419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-533678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-203698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516872.18026666646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-1993922.8197333335</v>
      </c>
      <c r="F21" s="17" t="s">
        <v>4</v>
      </c>
      <c r="G21" s="32">
        <f>E21</f>
        <v>-1993922.8197333335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3373544</v>
      </c>
      <c r="F23" s="17" t="s">
        <v>4</v>
      </c>
      <c r="G23" s="32">
        <f>E23</f>
        <v>3373544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12261374.869283633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11417022.189016966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3620773.9923766283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5037377.6619249769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2758870.5347153596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144996.18180051548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119757.46290150218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11442260.90791598</v>
      </c>
      <c r="F16" s="17" t="s">
        <v>4</v>
      </c>
      <c r="G16" s="32">
        <f>E16</f>
        <v>11442260.90791598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-535268.5</v>
      </c>
      <c r="F18" s="17" t="s">
        <v>4</v>
      </c>
      <c r="G18" s="32">
        <f>E18</f>
        <v>-535268.5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10906992.40791598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3694667.3391598249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5083638.7747754334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2758870.5347153596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11537176.648650618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8778306.1139352582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3694667.3391598249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73893.346783196495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5083638.7747754334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46261.11285045644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120154.45963365294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-5230059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-3088985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-2141074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-535268.5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6090538.4699999997</v>
      </c>
      <c r="F10" s="20">
        <f>E10/D10</f>
        <v>609053.84699999995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15509.3</v>
      </c>
      <c r="F11" s="20">
        <f t="shared" ref="F11:F23" si="0">E11/D11</f>
        <v>3101.8599999999997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81281.679999999993</v>
      </c>
      <c r="F12" s="20">
        <f t="shared" si="0"/>
        <v>1083.7557333333332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58423.11</v>
      </c>
      <c r="F13" s="20">
        <f t="shared" si="0"/>
        <v>778.97479999999996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214267.05</v>
      </c>
      <c r="F14" s="20">
        <f t="shared" si="0"/>
        <v>2856.8939999999998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22486.82</v>
      </c>
      <c r="F15" s="20">
        <f t="shared" si="0"/>
        <v>299.82426666666669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114190.6</v>
      </c>
      <c r="F16" s="20">
        <f t="shared" si="0"/>
        <v>1522.5413333333333</v>
      </c>
      <c r="G16" s="10" t="s">
        <v>4</v>
      </c>
      <c r="H16" s="1"/>
    </row>
    <row r="17" spans="1:8" x14ac:dyDescent="0.25">
      <c r="A17" s="1"/>
      <c r="B17" s="41" t="s">
        <v>114</v>
      </c>
      <c r="C17" s="39">
        <v>2015</v>
      </c>
      <c r="D17" s="39">
        <v>5</v>
      </c>
      <c r="E17" s="37">
        <v>28050</v>
      </c>
      <c r="F17" s="20">
        <f t="shared" si="0"/>
        <v>5610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10</v>
      </c>
      <c r="E18" s="37">
        <v>31909.32</v>
      </c>
      <c r="F18" s="20">
        <f t="shared" si="0"/>
        <v>3190.9319999999998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10</v>
      </c>
      <c r="E19" s="37">
        <v>22284.65</v>
      </c>
      <c r="F19" s="20">
        <f t="shared" si="0"/>
        <v>2228.4650000000001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20</v>
      </c>
      <c r="E20" s="37">
        <v>584300.12</v>
      </c>
      <c r="F20" s="20">
        <f t="shared" si="0"/>
        <v>29215.006000000001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25</v>
      </c>
      <c r="E21" s="37">
        <v>130715.61</v>
      </c>
      <c r="F21" s="20">
        <f t="shared" si="0"/>
        <v>5228.6243999999997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25</v>
      </c>
      <c r="E22" s="37">
        <v>26971.64</v>
      </c>
      <c r="F22" s="20">
        <f t="shared" si="0"/>
        <v>1078.8656000000001</v>
      </c>
      <c r="G22" s="10" t="s">
        <v>4</v>
      </c>
      <c r="H22" s="1"/>
    </row>
    <row r="23" spans="1:8" x14ac:dyDescent="0.25">
      <c r="A23" s="1"/>
      <c r="B23" s="41" t="s">
        <v>125</v>
      </c>
      <c r="C23" s="39">
        <v>2015</v>
      </c>
      <c r="D23" s="39">
        <v>25</v>
      </c>
      <c r="E23" s="37">
        <v>100000</v>
      </c>
      <c r="F23" s="20">
        <f t="shared" si="0"/>
        <v>4000</v>
      </c>
      <c r="G23" s="10" t="s">
        <v>4</v>
      </c>
      <c r="H23" s="1"/>
    </row>
    <row r="24" spans="1:8" x14ac:dyDescent="0.25">
      <c r="A24" s="1"/>
      <c r="B24" s="69" t="s">
        <v>126</v>
      </c>
      <c r="C24" s="70"/>
      <c r="D24" s="70"/>
      <c r="E24" s="71"/>
      <c r="F24" s="33">
        <f>SUM(F10:F23)</f>
        <v>669249.59013333323</v>
      </c>
      <c r="G24" s="1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2799881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4573300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-1773419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155822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689500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-533678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46302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250000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-203698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46667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774960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2015'!F24</f>
        <v>669249.59013333323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516872.18026666646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2016-12-13T11:38:35Z</dcterms:modified>
</cp:coreProperties>
</file>