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055" yWindow="120" windowWidth="20565" windowHeight="1144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F11" i="11"/>
  <c r="F12" i="11"/>
  <c r="F13" i="11"/>
  <c r="F10" i="11"/>
  <c r="F14" i="11" s="1"/>
  <c r="G29" i="12" s="1"/>
  <c r="G13" i="10"/>
  <c r="E14" i="2" s="1"/>
  <c r="G14" i="2" s="1"/>
  <c r="G12" i="7"/>
  <c r="G15" i="6"/>
  <c r="G15" i="5"/>
  <c r="G15" i="4"/>
  <c r="E22" i="2"/>
  <c r="G22" i="2" s="1"/>
  <c r="E17" i="2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11" i="2" s="1"/>
  <c r="E9" i="2"/>
  <c r="E9" i="4" l="1"/>
  <c r="E12" i="2"/>
  <c r="G12" i="2"/>
  <c r="G23" i="2" s="1"/>
  <c r="E11" i="4" l="1"/>
  <c r="E13" i="4" s="1"/>
  <c r="G13" i="4" s="1"/>
  <c r="G16" i="4" s="1"/>
  <c r="E12" i="4"/>
  <c r="E9" i="5"/>
  <c r="E12" i="5" l="1"/>
  <c r="E9" i="6" s="1"/>
  <c r="E11" i="5"/>
  <c r="E13" i="5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<sst xmlns="http://schemas.openxmlformats.org/spreadsheetml/2006/main" count="250" uniqueCount="122">
  <si>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</si>
  <si>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</si>
  <si>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</si>
  <si>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</si>
  <si>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</si>
  <si>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</si>
  <si>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</si>
  <si>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</si>
  <si>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</si>
  <si>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</si>
  <si>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</si>
  <si>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</si>
  <si>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</si>
  <si>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</si>
  <si>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</si>
  <si>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</si>
  <si>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</si>
  <si>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</si>
  <si>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</si>
  <si>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</si>
  <si>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</si>
  <si>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</si>
  <si>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</si>
  <si>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</si>
  <si>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</si>
  <si>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</si>
  <si>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</si>
  <si>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</si>
  <si>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</si>
  <si>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</si>
  <si>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</si>
  <si>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</si>
  <si>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</si>
  <si>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</si>
  <si>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</si>
  <si>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</si>
  <si>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</si>
  <si>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</si>
  <si>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</si>
  <si>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</si>
  <si>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</si>
  <si>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</si>
  <si>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</si>
  <si>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</si>
  <si>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</si>
  <si>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</si>
  <si>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</si>
  <si>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</si>
  <si>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</si>
  <si>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</si>
  <si>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</si>
  <si>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</si>
  <si>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</si>
  <si>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</si>
  <si>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</si>
  <si>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</si>
  <si>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</si>
  <si>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</si>
  <si>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</si>
  <si>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</si>
  <si>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</si>
  <si>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</si>
  <si>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</si>
  <si>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</si>
  <si>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</si>
  <si>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</si>
  <si>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</si>
  <si>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</si>
  <si>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</si>
  <si>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</si>
  <si>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</si>
  <si>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</si>
  <si>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</si>
  <si>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</si>
  <si>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</si>
  <si>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</si>
  <si>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</si>
  <si>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</si>
  <si>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</si>
  <si>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</si>
  <si>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</si>
  <si>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</si>
  <si>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</si>
  <si>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</si>
  <si>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</si>
  <si>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</si>
  <si>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</si>
  <si>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</si>
  <si>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</si>
  <si>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</si>
  <si>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</si>
  <si>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</si>
  <si>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</si>
  <si>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</si>
  <si>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</si>
  <si>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</si>
  <si>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</si>
  <si>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</si>
  <si>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</si>
  <si>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</si>
  <si>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</si>
  <si>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</si>
  <si>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</si>
  <si>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</si>
  <si>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</si>
  <si>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</si>
  <si>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</si>
  <si>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</si>
  <si>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</si>
  <si>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</si>
  <si>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Ø 50mm &lt; Ledningsnet ≤ Ø110 mm</t>
  </si>
  <si>
    <t>Køretøjer, personbil</t>
  </si>
  <si>
    <t>Afregningsmålere, elektroniske ≤ Ø 110mm (Qn 10)</t>
  </si>
  <si>
    <t>Arbejdsplads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</si>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</sst>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2749854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2807610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-57756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-28275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-30000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1725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37132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42000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-4868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67417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112000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2015'!F14</f>
        <v>182575.66666666666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185734.33333333331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120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7938240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2410304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280693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-10843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143500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2823654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56250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56250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-2652110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-2652110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227794</v>
      </c>
      <c r="F28" s="16" t="s">
        <v>4</v>
      </c>
      <c r="G28" s="31">
        <f>IF(E28&lt;0,0,-E28)</f>
        <v>-227794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178194</v>
      </c>
      <c r="F30" s="16" t="s">
        <v>4</v>
      </c>
      <c r="G30" s="33">
        <f>-$E$30</f>
        <v>-178194</v>
      </c>
      <c r="H30" s="16" t="s">
        <v>4</v>
      </c>
      <c r="I30" s="1"/>
    </row>
    <row r="31" spans="1:9" x14ac:dyDescent="0.25">
      <c r="A31" s="1"/>
      <c r="B31" s="92" t="s">
        <v>114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115</v>
      </c>
      <c r="C32" s="69"/>
      <c r="D32" s="70"/>
      <c r="E32" s="36">
        <v>7528893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3359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7532252</v>
      </c>
      <c r="F35" s="16" t="s">
        <v>4</v>
      </c>
      <c r="G35" s="33">
        <f>-E35</f>
        <v>-7532252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0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121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8757611.5987022184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2717346.1970969597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102684.51182728939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8654927.0868749283</v>
      </c>
      <c r="F12" s="17" t="s">
        <v>4</v>
      </c>
      <c r="G12" s="33">
        <f>E12</f>
        <v>8654927.0868749283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-769516.25</v>
      </c>
      <c r="F14" s="17" t="s">
        <v>4</v>
      </c>
      <c r="G14" s="33">
        <f>E14</f>
        <v>-769516.25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-57756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1725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-4868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185734.33333333331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124835.33333333331</v>
      </c>
      <c r="F20" s="17" t="s">
        <v>4</v>
      </c>
      <c r="G20" s="33">
        <f>E20</f>
        <v>124835.33333333331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0</v>
      </c>
      <c r="F22" s="17" t="s">
        <v>4</v>
      </c>
      <c r="G22" s="33">
        <f>E22</f>
        <v>0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8010246.1702082613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8654927.0868749283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2717346.1970969597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109917.57400331159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102220.79884032853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8662623.8620379101</v>
      </c>
      <c r="F13" s="17" t="s">
        <v>4</v>
      </c>
      <c r="G13" s="33">
        <f>E13</f>
        <v>8662623.8620379101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-769516.25</v>
      </c>
      <c r="F15" s="17" t="s">
        <v>4</v>
      </c>
      <c r="G15" s="33">
        <f>E15</f>
        <v>-769516.25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7893107.6120379101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8662623.8620379101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2751856.4938000911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110015.32304788145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101759.17993484548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8670880.0051509459</v>
      </c>
      <c r="F13" s="17" t="s">
        <v>4</v>
      </c>
      <c r="G13" s="33">
        <f>E13</f>
        <v>8670880.0051509459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-769516.25</v>
      </c>
      <c r="F15" s="17" t="s">
        <v>4</v>
      </c>
      <c r="G15" s="33">
        <f>E15</f>
        <v>-769516.25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7901363.7551509459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8670880.005150944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2786805.071271352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110120.17606541698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101299.64565417766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8679700.5355621837</v>
      </c>
      <c r="F13" s="17" t="s">
        <v>4</v>
      </c>
      <c r="G13" s="33">
        <f>E13</f>
        <v>8679700.5355621837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-769516.25</v>
      </c>
      <c r="F15" s="17" t="s">
        <v>4</v>
      </c>
      <c r="G15" s="33">
        <f>E15</f>
        <v>-769516.25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7910184.2855621837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2893744.955731886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3146520.4458733741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2717346.1970969597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8757611.5987022184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6040265.4016052587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102684.51182728939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-7779605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-4701540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-3078065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-769516.25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6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118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75</v>
      </c>
      <c r="E10" s="36">
        <v>1319900</v>
      </c>
      <c r="F10" s="20">
        <f>E10/D10</f>
        <v>17598.666666666668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5</v>
      </c>
      <c r="E11" s="36">
        <v>275542</v>
      </c>
      <c r="F11" s="20">
        <f t="shared" ref="F11:F13" si="0">E11/D11</f>
        <v>55108.4</v>
      </c>
      <c r="G11" s="10" t="s">
        <v>4</v>
      </c>
      <c r="H11" s="1"/>
    </row>
    <row r="12" spans="1:8" ht="26.25" x14ac:dyDescent="0.25">
      <c r="A12" s="1"/>
      <c r="B12" s="41" t="s">
        <v>112</v>
      </c>
      <c r="C12" s="39">
        <v>2015</v>
      </c>
      <c r="D12" s="39">
        <v>10</v>
      </c>
      <c r="E12" s="36">
        <v>1014650</v>
      </c>
      <c r="F12" s="20">
        <f t="shared" si="0"/>
        <v>101465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5</v>
      </c>
      <c r="E13" s="36">
        <v>42018</v>
      </c>
      <c r="F13" s="20">
        <f t="shared" si="0"/>
        <v>8403.6</v>
      </c>
      <c r="G13" s="10" t="s">
        <v>4</v>
      </c>
      <c r="H13" s="1"/>
    </row>
    <row r="14" spans="1:8" x14ac:dyDescent="0.25">
      <c r="A14" s="1"/>
      <c r="B14" s="81" t="s">
        <v>5</v>
      </c>
      <c r="C14" s="82"/>
      <c r="D14" s="82"/>
      <c r="E14" s="83"/>
      <c r="F14" s="34">
        <f>SUM(F10:F13)</f>
        <v>182575.66666666666</v>
      </c>
      <c r="G14" s="18" t="s">
        <v>4</v>
      </c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</sheetData>
  <sheetProtection password="C6BD" sheet="1" objects="1" scenarios="1"/>
  <mergeCells count="4">
    <mergeCell ref="B14:E1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2016-10-18T14:12:46Z</dcterms:modified>
</cp:coreProperties>
</file>