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Greve Spildevand AS (S031)\ØR2025\"/>
    </mc:Choice>
  </mc:AlternateContent>
  <xr:revisionPtr revIDLastSave="0" documentId="13_ncr:1_{C3388A8A-A093-41F8-A6C2-0AEE06F1EB4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<sst xmlns="http://schemas.openxmlformats.org/spreadsheetml/2006/main" count="553" uniqueCount="238">
  <si>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</si>
  <si>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</si>
  <si>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</si>
  <si>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</si>
  <si>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</si>
  <si>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</si>
  <si>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</si>
  <si>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</si>
  <si>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</si>
  <si>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</si>
  <si>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</si>
  <si>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</si>
  <si>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</si>
  <si>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</si>
  <si>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</si>
  <si>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</si>
  <si>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</si>
  <si>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</si>
  <si>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</si>
  <si>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</si>
  <si>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</si>
  <si>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</si>
  <si>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</si>
  <si>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</si>
  <si>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</si>
  <si>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</si>
  <si>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</si>
  <si>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</si>
  <si>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</si>
  <si>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</si>
  <si>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</si>
  <si>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</si>
  <si>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</si>
  <si>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</si>
  <si>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</si>
  <si>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</si>
  <si>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</si>
  <si>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</si>
  <si>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</si>
  <si>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</si>
  <si>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</si>
  <si>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</si>
  <si>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</si>
  <si>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</si>
  <si>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</si>
  <si>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</si>
  <si>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</si>
  <si>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</si>
  <si>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</si>
  <si>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</si>
  <si>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</si>
  <si>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</si>
  <si>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</si>
  <si>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</si>
  <si>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</si>
  <si>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</si>
  <si>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</si>
  <si>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</si>
  <si>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</si>
  <si>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</si>
  <si>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</si>
  <si>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</si>
  <si>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</si>
  <si>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</si>
  <si>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</si>
  <si>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</si>
  <si>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</si>
  <si>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</si>
  <si>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</si>
  <si>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</si>
  <si>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</si>
  <si>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</si>
  <si>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</si>
  <si>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</si>
  <si>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</si>
  <si>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</si>
  <si>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</si>
  <si>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</si>
  <si>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</si>
  <si>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</si>
  <si>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</si>
  <si>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</si>
  <si>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</si>
  <si>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</si>
  <si>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</si>
  <si>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</si>
  <si>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</si>
  <si>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</si>
  <si>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</si>
  <si>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</si>
  <si>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</si>
  <si>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</si>
  <si>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</si>
  <si>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</si>
  <si>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</si>
  <si>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</si>
  <si>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</si>
  <si>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</si>
  <si>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</si>
  <si>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</si>
  <si>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</si>
  <si>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</si>
  <si>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</si>
  <si>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</si>
  <si>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</si>
  <si>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</si>
  <si>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</si>
  <si>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</si>
  <si>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</si>
  <si>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</si>
  <si>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</si>
  <si>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</si>
  <si>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</si>
  <si>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</si>
  <si>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</si>
  <si>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</si>
  <si>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</si>
  <si>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</si>
  <si>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</si>
  <si>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</si>
  <si>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</si>
  <si>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</si>
  <si>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</si>
  <si>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</si>
  <si>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</si>
  <si>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</si>
  <si>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</si>
  <si>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</si>
  <si>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</si>
  <si>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</si>
  <si>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</si>
  <si>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</si>
  <si>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</si>
  <si>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</si>
  <si>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</si>
  <si>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</si>
  <si>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</si>
  <si>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</si>
  <si>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</si>
  <si>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</si>
  <si>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</si>
  <si>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</si>
  <si>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</si>
  <si>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</si>
  <si>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</si>
  <si>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</si>
  <si>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</si>
  <si>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</si>
  <si>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</si>
  <si>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</si>
  <si>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</si>
  <si>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</si>
  <si>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</si>
  <si>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</si>
  <si>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</si>
  <si>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</si>
  <si>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</si>
  <si>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</si>
  <si>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</si>
  <si>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</si>
  <si>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</si>
  <si>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</si>
  <si>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</si>
  <si>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</si>
  <si>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</si>
  <si>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</si>
  <si>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</si>
  <si>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</si>
  <si>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</si>
  <si>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</si>
  <si>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</si>
  <si>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</si>
  <si>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</si>
  <si>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</si>
  <si>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</si>
  <si>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</si>
  <si>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</si>
  <si>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</si>
  <si>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</si>
  <si>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</si>
  <si>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</si>
  <si>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</si>
  <si>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</si>
  <si>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</si>
  <si>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</si>
  <si>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</si>
  <si>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</si>
  <si>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</si>
  <si>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</si>
  <si>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</si>
  <si>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</si>
  <si>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</si>
  <si>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</si>
  <si>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</si>
  <si>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</si>
  <si>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</si>
  <si>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</si>
  <si>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</si>
  <si>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</si>
  <si>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</si>
  <si>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</si>
  <si>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</si>
  <si>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</si>
  <si>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</si>
  <si>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</si>
  <si>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</si>
  <si>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</si>
  <si>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</si>
  <si>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</si>
  <si>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</si>
  <si>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</si>
  <si>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</si>
  <si>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</si>
  <si>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</si>
  <si>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</si>
  <si>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</si>
  <si>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</si>
  <si>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</si>
  <si>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</si>
  <si>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</si>
  <si>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</si>
  <si>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</si>
  <si>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</si>
  <si>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</si>
  <si>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</si>
  <si>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Lundevej</t>
  </si>
  <si>
    <t xml:space="preserve">Strandby Have </t>
  </si>
  <si>
    <t>Tværhøjgård</t>
  </si>
  <si>
    <t>Ingen engangstillæg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</si>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</sst>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237</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gR6PX9UpABIcGVJrEtsSN+6yjzhGyoe7XhoqufdigDXm3g0UOOXQ/axIz3cYfBBQSNxljzXD7U6lG1q5Ijaokw==" saltValue="Iysy8HGfIp7nUtbpwHMgsA=="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232</v>
      </c>
      <c r="C10" s="72">
        <v>1841569</v>
      </c>
      <c r="D10" s="14" t="s">
        <v>3</v>
      </c>
      <c r="E10" s="1"/>
    </row>
    <row r="11" spans="1:5" ht="15" customHeight="1" x14ac:dyDescent="0.25">
      <c r="A11" s="1"/>
      <c r="B11" s="71" t="s">
        <v>233</v>
      </c>
      <c r="C11" s="72">
        <v>83717</v>
      </c>
      <c r="D11" s="14" t="s">
        <v>3</v>
      </c>
      <c r="E11" s="1"/>
    </row>
    <row r="12" spans="1:5" ht="25.5" x14ac:dyDescent="0.25">
      <c r="A12" s="1"/>
      <c r="B12" s="71" t="s">
        <v>234</v>
      </c>
      <c r="C12" s="72">
        <v>165000</v>
      </c>
      <c r="D12" s="14" t="s">
        <v>3</v>
      </c>
      <c r="E12" s="1"/>
    </row>
    <row r="13" spans="1:5" x14ac:dyDescent="0.25">
      <c r="A13" s="1"/>
      <c r="B13" s="71" t="s">
        <v>235</v>
      </c>
      <c r="C13" s="72">
        <v>603628</v>
      </c>
      <c r="D13" s="14" t="s">
        <v>3</v>
      </c>
      <c r="E13" s="1"/>
    </row>
    <row r="14" spans="1:5" x14ac:dyDescent="0.25">
      <c r="A14" s="1"/>
      <c r="B14" s="71" t="s">
        <v>236</v>
      </c>
      <c r="C14" s="72">
        <v>15285</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2709199</v>
      </c>
      <c r="D20" s="13" t="s">
        <v>3</v>
      </c>
      <c r="E20" s="1"/>
    </row>
    <row r="21" spans="1:5" x14ac:dyDescent="0.25">
      <c r="A21" s="1"/>
      <c r="B21" s="33" t="s">
        <v>168</v>
      </c>
      <c r="C21" s="12">
        <f>C20*(1+'Fane 15. Nøgletal'!C10)^2</f>
        <v>3080347.5863523101</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n4V39uNKa1udYPO4zXG6HeMoA+jij0dQJXvSTjkE2+gJefE/ihCCWlRKoHTB5tpjGEVFhSbQI7FQZXKZYzznEA==" saltValue="U6tN1za2RPNkUBBRwN/+8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11989882.617816046</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70603768.234422341</v>
      </c>
      <c r="D20" s="14" t="s">
        <v>3</v>
      </c>
      <c r="E20" s="1"/>
    </row>
    <row r="21" spans="1:5" x14ac:dyDescent="0.25">
      <c r="A21" s="1"/>
      <c r="B21" s="65" t="s">
        <v>207</v>
      </c>
      <c r="C21" s="9">
        <v>57540827</v>
      </c>
      <c r="D21" s="14" t="s">
        <v>3</v>
      </c>
      <c r="E21" s="1"/>
    </row>
    <row r="22" spans="1:5" x14ac:dyDescent="0.25">
      <c r="A22" s="1"/>
      <c r="B22" s="65" t="s">
        <v>29</v>
      </c>
      <c r="C22" s="9">
        <v>0</v>
      </c>
      <c r="D22" s="14" t="s">
        <v>3</v>
      </c>
      <c r="E22" s="1"/>
    </row>
    <row r="23" spans="1:5" x14ac:dyDescent="0.25">
      <c r="A23" s="1"/>
      <c r="B23" s="81" t="s">
        <v>208</v>
      </c>
      <c r="C23" s="57">
        <f>C20-C21-C22</f>
        <v>13062941.234422341</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6uFeSBbr6kghjBNNl/Pro5nQIq7yZEPuJHc8QS6J/cbFxGVTUiQxNjxM38qWuYquUm4aABlGLl3pyM2GQMsaLg==" saltValue="eR6/XZ4TYjlLJdJjRFCAJ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c125NvT4g+BEgejIf/hqQCTieY95krt0Il4qwIOfSx/ORpeQeoqcY1e6+IyfvAImXBYmuKOlzaA3V3IxIWLkw==" saltValue="Q1OsGFd/BoTe0VtUQtNZ4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217</v>
      </c>
      <c r="C9" s="7"/>
      <c r="D9" s="8" t="s">
        <v>3</v>
      </c>
      <c r="E9" s="1"/>
    </row>
    <row r="10" spans="1:5" ht="14.25" customHeight="1" x14ac:dyDescent="0.25">
      <c r="A10" s="1"/>
      <c r="B10" s="65" t="s">
        <v>172</v>
      </c>
      <c r="C10" s="7"/>
      <c r="D10" s="8" t="s">
        <v>3</v>
      </c>
      <c r="E10" s="1"/>
    </row>
    <row r="11" spans="1:5" ht="14.25" customHeight="1" x14ac:dyDescent="0.25">
      <c r="A11" s="1"/>
      <c r="B11" s="81" t="s">
        <v>48</v>
      </c>
      <c r="C11" s="10">
        <f>C10-C9</f>
        <v>0</v>
      </c>
      <c r="D11" s="11" t="s">
        <v>3</v>
      </c>
      <c r="E11" s="1"/>
    </row>
    <row r="12" spans="1:5" ht="14.25" customHeight="1" x14ac:dyDescent="0.25">
      <c r="A12" s="1"/>
      <c r="B12" s="108" t="s">
        <v>219</v>
      </c>
      <c r="C12" s="109"/>
      <c r="D12" s="110"/>
      <c r="E12" s="1"/>
    </row>
    <row r="13" spans="1:5" ht="26.25" x14ac:dyDescent="0.25">
      <c r="A13" s="1"/>
      <c r="B13" s="78" t="s">
        <v>218</v>
      </c>
      <c r="C13" s="7"/>
      <c r="D13" s="8" t="s">
        <v>3</v>
      </c>
      <c r="E13" s="1"/>
    </row>
    <row r="14" spans="1:5" ht="14.25" customHeight="1" x14ac:dyDescent="0.25">
      <c r="A14" s="1"/>
      <c r="B14" s="65" t="s">
        <v>173</v>
      </c>
      <c r="C14" s="7"/>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3QMLNwz2VYV5oiOTDHJck7mzTrFbYXAA2Es8+UmcJ+kZzKyii4vEQ+HXMIC4mqH5yXg6lG/Yo0tRZpVwd7+0ow==" saltValue="gTpISKdwb9bA2YzK4Hu7N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jc4UulFH5zjidDRJojQjA/4Yp3jQEyXXaJvQO67uSfeKDvgSWcuFt0rrBoOQo6a3sOGMilJyTOw5m/8l9L11fg==" saltValue="9ZCt+HdoydCCz87RGuqyD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225</v>
      </c>
      <c r="C11" s="21">
        <v>112152</v>
      </c>
      <c r="D11" s="14" t="s">
        <v>3</v>
      </c>
      <c r="E11" s="9">
        <v>235844</v>
      </c>
      <c r="F11" s="14" t="s">
        <v>3</v>
      </c>
      <c r="G11" s="1"/>
    </row>
    <row r="12" spans="1:7" x14ac:dyDescent="0.25">
      <c r="A12" s="1"/>
      <c r="B12" s="24" t="s">
        <v>226</v>
      </c>
      <c r="C12" s="21">
        <v>215509</v>
      </c>
      <c r="D12" s="14" t="s">
        <v>3</v>
      </c>
      <c r="E12" s="9">
        <v>63597</v>
      </c>
      <c r="F12" s="14" t="s">
        <v>3</v>
      </c>
      <c r="G12" s="1"/>
    </row>
    <row r="13" spans="1:7" x14ac:dyDescent="0.25">
      <c r="A13" s="1"/>
      <c r="B13" s="24" t="s">
        <v>227</v>
      </c>
      <c r="C13" s="21">
        <v>12291</v>
      </c>
      <c r="D13" s="14" t="s">
        <v>3</v>
      </c>
      <c r="E13" s="9">
        <v>221488</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339952</v>
      </c>
      <c r="D19" s="13" t="s">
        <v>3</v>
      </c>
      <c r="E19" s="12">
        <f>SUM(E10:E18)</f>
        <v>520929</v>
      </c>
      <c r="F19" s="13" t="s">
        <v>3</v>
      </c>
      <c r="G19" s="1"/>
    </row>
    <row r="20" spans="1:7" x14ac:dyDescent="0.25">
      <c r="A20" s="1"/>
      <c r="B20" s="33" t="s">
        <v>175</v>
      </c>
      <c r="C20" s="12">
        <f>C19*(1+'Fane 15. Nøgletal'!C10)</f>
        <v>362490.81760000001</v>
      </c>
      <c r="D20" s="13" t="s">
        <v>3</v>
      </c>
      <c r="E20" s="12">
        <f>E19*(1+'Fane 15. Nøgletal'!C10)</f>
        <v>555466.59270000004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4K2xW0lVKAn2wuw+DvBNKO+Yiu5RBPvtIPrMs9C9SJHWADjG4Aw5MTleTZFCeyDc3h4giiT0PKT5LQqajX5Pw==" saltValue="8wVbFDNvTYRAsr4e3CBS7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t="s">
        <v>228</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bLU/PnOetw+B40jmzei/kgfFcASNk7YjmqdVLe9BsST5dYTuqlMXox84qDqvHAbkvI2MoX6ZcgCHTHUNdFFHQ==" saltValue="vBXWv029/Rk2FSDHnT1TB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FfdCmL/vlsAfKF7EMpi11/XPBrmOt6so18rmRFSeKS3LdRc8VRXQRCLtvNeKJdep5oE5D7t2OlHgPrgoio+yaA==" saltValue="P0uSSoQDWoh7kKa/pgiSo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XwfA0Gsb3PCz4ODiTIzoIQXplrLxSwOrj+YwSKl8DO2vsHltLpL9hr8fG4nzWkEtR6vABxZ97/hQj5WuumyDvw==" saltValue="Wb5BU3QFNCNeR9Sc8LZrK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hFbcRFb3QC4sVz4RqDkrwc1EUdbE9CZmThUM0GGXkb4R64j8hLIVDsWMasEADPvWZ8SF7CacIpI+RxyHGX00A==" saltValue="9gFUhERG15gxzsyprqd+F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74238505.876502469</v>
      </c>
      <c r="D9" s="8" t="s">
        <v>3</v>
      </c>
      <c r="E9" s="1"/>
    </row>
    <row r="10" spans="1:5" ht="17.25" customHeight="1" x14ac:dyDescent="0.25">
      <c r="A10" s="1"/>
      <c r="B10" s="64" t="s">
        <v>35</v>
      </c>
      <c r="C10" s="7">
        <f>'Fane 11.1. Varige tillæg'!C20</f>
        <v>362490.81760000001</v>
      </c>
      <c r="D10" s="8" t="s">
        <v>3</v>
      </c>
      <c r="E10" s="1"/>
    </row>
    <row r="11" spans="1:5" ht="17.25" customHeight="1" x14ac:dyDescent="0.25">
      <c r="A11" s="1"/>
      <c r="B11" s="64" t="s">
        <v>36</v>
      </c>
      <c r="C11" s="9">
        <f>'Fane 11.1. Varige tillæg'!E20</f>
        <v>555466.59270000004</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6059331.8511242894</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-664586.02320499811</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80551209.11472176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3080347.5863523101</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83631556.701074064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2MwkcIzTM9mOELK0MFR718msqmJzeTbFUDLH4engjVwtSiIZ0PIH2+l0NkoFgzm726nMMP2VjHFKv7YqblPsA==" saltValue="iJBkbxpN9jx8RVRixURys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230</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231</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cDvu/kfU+g6/jIR/RDXvEWFHlDa4AjOD6gSue0msvqFQy2jrnIzxdyiLmicibLoNZ3K8GcdARlNW4t4hU6hyjQ==" saltValue="qVZkf0V84P57r5eW7Hi8N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80551209.11472176</v>
      </c>
      <c r="D9" s="8" t="s">
        <v>3</v>
      </c>
      <c r="E9" s="1"/>
    </row>
    <row r="10" spans="1:5" ht="15" customHeight="1" x14ac:dyDescent="0.25">
      <c r="A10" s="1"/>
      <c r="B10" s="26" t="s">
        <v>19</v>
      </c>
      <c r="C10" s="7">
        <f>C9*'Fane 15. Nøgletal'!C10</f>
        <v>5340545.164306053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-694475.11501261976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85197279.164015204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3284574.6313274684</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88481853.795342669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ydgE15eqJBNep2+WylmpRvBSmloqsmsQHoYhbXjzqG40mqKRgs+evbY5UDKQZbYk0hYcJSPpus3H3Tf+kkYkA==" saltValue="gTR/Y3kqtvAnxl1X30VlJ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85197279.164015204</v>
      </c>
      <c r="D9" s="8" t="s">
        <v>3</v>
      </c>
      <c r="E9" s="1"/>
    </row>
    <row r="10" spans="1:5" ht="15" customHeight="1" x14ac:dyDescent="0.25">
      <c r="A10" s="1"/>
      <c r="B10" s="26" t="s">
        <v>19</v>
      </c>
      <c r="C10" s="7">
        <f>SUM(C9:C9)*'Fane 15. Nøgletal'!C10</f>
        <v>5648579.6085742079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-725708.43883519724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90120150.333754212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3502341.9293844793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93622492.263138697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UWZhy5lmuQ4rw+kQzJR87aUnKe4doIw4AxWqN4o2g/9iKc9vAlgLOQcmgcfDs+DJmDD2AR7ksp/dIRDZFYrfA==" saltValue="3UgvmnKt2EFqwQVmXCfEK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90120150.333754212</v>
      </c>
      <c r="D9" s="8" t="s">
        <v>3</v>
      </c>
      <c r="E9" s="1"/>
    </row>
    <row r="10" spans="1:5" ht="15" customHeight="1" x14ac:dyDescent="0.25">
      <c r="A10" s="1"/>
      <c r="B10" s="26" t="s">
        <v>19</v>
      </c>
      <c r="C10" s="7">
        <f>SUM(C9:C9)*'Fane 15. Nøgletal'!C10</f>
        <v>5974965.9671279043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-758346.4501633714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95336769.850718752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3734547.199302671</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99071317.050021425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j9TAtF8Yo0T3oJqGkU6NnXZf53rBQprUUincOt+HIhjsop7VeBHjEisO33/DrulLLMNx3pz+aVwY9gf9IdFiw==" saltValue="Kvn06t4Wc8IGpJE41E4Zd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68422474.72598362</v>
      </c>
      <c r="D9" s="8" t="s">
        <v>3</v>
      </c>
      <c r="E9" s="1"/>
    </row>
    <row r="10" spans="1:5" ht="15" customHeight="1" x14ac:dyDescent="0.25">
      <c r="A10" s="1"/>
      <c r="B10" s="64" t="s">
        <v>35</v>
      </c>
      <c r="C10" s="7">
        <v>169716.94320000001</v>
      </c>
      <c r="D10" s="8" t="s">
        <v>3</v>
      </c>
      <c r="E10" s="1"/>
    </row>
    <row r="11" spans="1:5" ht="15" customHeight="1" x14ac:dyDescent="0.25">
      <c r="A11" s="1"/>
      <c r="B11" s="64" t="s">
        <v>36</v>
      </c>
      <c r="C11" s="9">
        <v>670075.46479999996</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5596391.1844258765</v>
      </c>
      <c r="D16" s="8" t="s">
        <v>3</v>
      </c>
      <c r="E16" s="1"/>
    </row>
    <row r="17" spans="1:5" ht="15" customHeight="1" x14ac:dyDescent="0.25">
      <c r="A17" s="1"/>
      <c r="B17" s="64" t="s">
        <v>10</v>
      </c>
      <c r="C17" s="38">
        <v>0</v>
      </c>
      <c r="D17" s="8" t="s">
        <v>3</v>
      </c>
      <c r="E17" s="1"/>
    </row>
    <row r="18" spans="1:5" ht="15" customHeight="1" x14ac:dyDescent="0.25">
      <c r="A18" s="1"/>
      <c r="B18" s="64" t="s">
        <v>22</v>
      </c>
      <c r="C18" s="38">
        <v>-620152.4419070346</v>
      </c>
      <c r="D18" s="8" t="s">
        <v>3</v>
      </c>
      <c r="E18" s="1"/>
    </row>
    <row r="19" spans="1:5" ht="15" customHeight="1" x14ac:dyDescent="0.25">
      <c r="A19" s="1"/>
      <c r="B19" s="64" t="s">
        <v>23</v>
      </c>
      <c r="C19" s="38">
        <v>0</v>
      </c>
      <c r="D19" s="8" t="s">
        <v>3</v>
      </c>
      <c r="E19" s="43"/>
    </row>
    <row r="20" spans="1:5" ht="15" customHeight="1" x14ac:dyDescent="0.25">
      <c r="A20" s="1"/>
      <c r="B20" s="81" t="s">
        <v>21</v>
      </c>
      <c r="C20" s="10">
        <v>74238505.876502469</v>
      </c>
      <c r="D20" s="11" t="s">
        <v>3</v>
      </c>
      <c r="E20" s="1"/>
    </row>
    <row r="21" spans="1:5" ht="15" customHeight="1" x14ac:dyDescent="0.25">
      <c r="A21" s="1"/>
      <c r="B21" s="33" t="s">
        <v>12</v>
      </c>
      <c r="C21" s="28"/>
      <c r="D21" s="19"/>
      <c r="E21" s="1"/>
    </row>
    <row r="22" spans="1:5" ht="15" customHeight="1" x14ac:dyDescent="0.25">
      <c r="A22" s="1"/>
      <c r="B22" s="31" t="s">
        <v>12</v>
      </c>
      <c r="C22" s="10">
        <v>2225018.7258700798</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938522.57588268677</v>
      </c>
      <c r="D38" s="11" t="s">
        <v>3</v>
      </c>
      <c r="E38" s="1"/>
    </row>
    <row r="39" spans="1:5" x14ac:dyDescent="0.25">
      <c r="A39" s="1"/>
      <c r="B39" s="33" t="s">
        <v>65</v>
      </c>
      <c r="C39" s="45">
        <v>77402047.17825523</v>
      </c>
      <c r="D39" s="30" t="s">
        <v>3</v>
      </c>
      <c r="E39" s="1"/>
    </row>
    <row r="40" spans="1:5" ht="30" customHeight="1" x14ac:dyDescent="0.25">
      <c r="A40" s="1"/>
      <c r="B40" s="106" t="s">
        <v>229</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KjyxTERMQLTGOYM76VMVwe/p5o0NlRocfzlRxZwv4f75jRiyLuTiYrt086hs5YXuZgQDFQ351su/h/MNtEvidg==" saltValue="18NaNshHLbRE1FFAckp40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30824192.023141168</v>
      </c>
      <c r="D9" s="14" t="s">
        <v>3</v>
      </c>
      <c r="E9" s="1"/>
    </row>
    <row r="10" spans="1:5" x14ac:dyDescent="0.25">
      <c r="A10" s="1"/>
      <c r="B10" s="65" t="s">
        <v>125</v>
      </c>
      <c r="C10" s="23">
        <f>('Fane 3. Omkostninger i ØR2024'!C10+'Fane 3. Omkostninger i ØR2024'!C12+'Fane 3. Omkostninger i ØR2024'!C14)*(1+'Fane 15. Nøgletal'!C9)</f>
        <v>183430.07221056</v>
      </c>
      <c r="D10" s="14" t="s">
        <v>3</v>
      </c>
      <c r="E10" s="1"/>
    </row>
    <row r="11" spans="1:5" x14ac:dyDescent="0.25">
      <c r="A11" s="1"/>
      <c r="B11" s="65" t="s">
        <v>131</v>
      </c>
      <c r="C11" s="23">
        <f>C9*'Fane 15. Nøgletal'!C21+C10*'Fane 15. Nøgletal'!C21</f>
        <v>620152.4419070346</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32842777.201443028</v>
      </c>
      <c r="D15" s="14" t="s">
        <v>3</v>
      </c>
      <c r="E15" s="1"/>
    </row>
    <row r="16" spans="1:5" x14ac:dyDescent="0.25">
      <c r="A16" s="1"/>
      <c r="B16" s="65" t="s">
        <v>184</v>
      </c>
      <c r="C16" s="23">
        <f>('Fane 2.1. Økonomisk ramme 2025'!C10+'Fane 2.1. Økonomisk ramme 2025'!C12+'Fane 2.1. Økonomisk ramme 2025'!C14)*(1+'Fane 15. Nøgletal'!C10)</f>
        <v>386523.95880687999</v>
      </c>
      <c r="D16" s="14" t="s">
        <v>3</v>
      </c>
      <c r="E16" s="1"/>
    </row>
    <row r="17" spans="1:5" x14ac:dyDescent="0.25">
      <c r="A17" s="1"/>
      <c r="B17" s="65" t="s">
        <v>132</v>
      </c>
      <c r="C17" s="23">
        <f>C15*'Fane 15. Nøgletal'!C21+C16*'Fane 15. Nøgletal'!C21</f>
        <v>664586.02320499811</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34723755.75063099</v>
      </c>
      <c r="D21" s="14" t="s">
        <v>3</v>
      </c>
      <c r="E21" s="1"/>
    </row>
    <row r="22" spans="1:5" x14ac:dyDescent="0.25">
      <c r="A22" s="1"/>
      <c r="B22" s="65" t="s">
        <v>196</v>
      </c>
      <c r="C22" s="23">
        <f>C21*'Fane 15. Nøgletal'!C21</f>
        <v>694475.11501261976</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36285421.941759862</v>
      </c>
      <c r="D26" s="14" t="s">
        <v>3</v>
      </c>
      <c r="E26" s="1"/>
    </row>
    <row r="27" spans="1:5" x14ac:dyDescent="0.25">
      <c r="A27" s="1"/>
      <c r="B27" s="65" t="s">
        <v>194</v>
      </c>
      <c r="C27" s="23">
        <f>C26*'Fane 15. Nøgletal'!C21</f>
        <v>725708.43883519724</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37917322.508168571</v>
      </c>
      <c r="D31" s="14" t="s">
        <v>3</v>
      </c>
      <c r="E31" s="1"/>
    </row>
    <row r="32" spans="1:5" x14ac:dyDescent="0.25">
      <c r="A32" s="1"/>
      <c r="B32" s="65" t="s">
        <v>195</v>
      </c>
      <c r="C32" s="23">
        <f>C31*'Fane 15. Nøgletal'!C21</f>
        <v>758346.4501633714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l+5Bg/73JjUceNIdC6jHTHsrn9JW0wca6/onUcHy+sEdlZc4bIoWzw9OMHV73aVOF3TaE6VnsnA98vVh79Kqw==" saltValue="fc+rItOenj4i42HLuXxG6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46882379.984968618</v>
      </c>
      <c r="D9" s="14" t="s">
        <v>3</v>
      </c>
      <c r="E9" s="1"/>
    </row>
    <row r="10" spans="1:5" x14ac:dyDescent="0.25">
      <c r="A10" s="1"/>
      <c r="B10" s="65" t="s">
        <v>126</v>
      </c>
      <c r="C10" s="23">
        <f>('Fane 3. Omkostninger i ØR2024'!C11+'Fane 3. Omkostninger i ØR2024'!C13+'Fane 3. Omkostninger i ØR2024'!C15)*(1+'Fane 15. Nøgletal'!C9)</f>
        <v>724217.56235584</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51453210.629148275</v>
      </c>
      <c r="D15" s="14" t="s">
        <v>3</v>
      </c>
      <c r="E15" s="1"/>
    </row>
    <row r="16" spans="1:5" x14ac:dyDescent="0.25">
      <c r="A16" s="1"/>
      <c r="B16" s="65" t="s">
        <v>185</v>
      </c>
      <c r="C16" s="23">
        <f>('Fane 2.1. Økonomisk ramme 2025'!C11+'Fane 2.1. Økonomisk ramme 2025'!C13+'Fane 2.1. Økonomisk ramme 2025'!C15)*(1+'Fane 15. Nøgletal'!C10)</f>
        <v>592294.02779601002</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55496121.615699686</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59175514.478820577</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63098851.088766381</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4RCJnbnjZG4CiHBLvYrA87Du1g8hdA4X9SraCf/ZplyPQie6yTt5WRV8owxrSDzwy0jEZdp9OtvLLoQxpsFcQ==" saltValue="FCoz6Bsy5k4owHkiv5bho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Rctsh+++oBDmLjkZuRyxkro29d0HCzt3eSdTcoRIEOyQ5se15VBifc8QhRSjpdQEluOeYb7D44cVRblvdJN+yA==" saltValue="DJYt+bRaLhnFgFif03WFa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2024-05-06T07:45:39Z</cp:lastPrinted>
  <dcterms:created xsi:type="dcterms:W3CDTF">2016-06-02T08:51:18Z</dcterms:created>
  <dcterms:modified xsi:type="dcterms:W3CDTF">2024-08-16T11:12:57Z</dcterms:modified>
</cp:coreProperties>
</file>