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ive Vand AS (V16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E30" i="32"/>
  <c r="C30" i="2" s="1"/>
  <c r="C15" i="19"/>
  <c r="C23" i="22" l="1"/>
  <c r="C24" i="15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<sst xmlns="http://schemas.openxmlformats.org/spreadsheetml/2006/main" count="619" uniqueCount="254">
  <si>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</si>
  <si>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</si>
  <si>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</si>
  <si>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</si>
  <si>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</si>
  <si>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</si>
  <si>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</si>
  <si>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</si>
  <si>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</si>
  <si>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</si>
  <si>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</si>
  <si>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</si>
  <si>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</si>
  <si>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</si>
  <si>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</si>
  <si>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</si>
  <si>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</si>
  <si>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</si>
  <si>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</si>
  <si>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</si>
  <si>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</si>
  <si>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</si>
  <si>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</si>
  <si>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</si>
  <si>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</si>
  <si>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</si>
  <si>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</si>
  <si>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</si>
  <si>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</si>
  <si>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</si>
  <si>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</si>
  <si>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</si>
  <si>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</si>
  <si>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</si>
  <si>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</si>
  <si>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</si>
  <si>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</si>
  <si>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</si>
  <si>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</si>
  <si>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</si>
  <si>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</si>
  <si>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</si>
  <si>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</si>
  <si>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</si>
  <si>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</si>
  <si>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</si>
  <si>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</si>
  <si>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</si>
  <si>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</si>
  <si>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</si>
  <si>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</si>
  <si>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</si>
  <si>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</si>
  <si>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</si>
  <si>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</si>
  <si>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</si>
  <si>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</si>
  <si>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</si>
  <si>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</si>
  <si>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</si>
  <si>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</si>
  <si>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</si>
  <si>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</si>
  <si>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</si>
  <si>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</si>
  <si>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</si>
  <si>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</si>
  <si>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</si>
  <si>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</si>
  <si>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</si>
  <si>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</si>
  <si>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</si>
  <si>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</si>
  <si>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</si>
  <si>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</si>
  <si>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</si>
  <si>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</si>
  <si>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</si>
  <si>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</si>
  <si>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</si>
  <si>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</si>
  <si>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</si>
  <si>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</si>
  <si>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</si>
  <si>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</si>
  <si>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</si>
  <si>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</si>
  <si>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</si>
  <si>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</si>
  <si>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</si>
  <si>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</si>
  <si>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</si>
  <si>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</si>
  <si>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</si>
  <si>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</si>
  <si>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</si>
  <si>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</si>
  <si>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</si>
  <si>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</si>
  <si>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</si>
  <si>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</si>
  <si>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</si>
  <si>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</si>
  <si>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</si>
  <si>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</si>
  <si>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</si>
  <si>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</si>
  <si>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</si>
  <si>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</si>
  <si>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</si>
  <si>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</si>
  <si>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</si>
  <si>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</si>
  <si>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</si>
  <si>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</si>
  <si>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</si>
  <si>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</si>
  <si>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</si>
  <si>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</si>
  <si>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</si>
  <si>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</si>
  <si>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</si>
  <si>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</si>
  <si>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</si>
  <si>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</si>
  <si>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</si>
  <si>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</si>
  <si>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</si>
  <si>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</si>
  <si>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</si>
  <si>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</si>
  <si>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</si>
  <si>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</si>
  <si>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</si>
  <si>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</si>
  <si>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</si>
  <si>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</si>
  <si>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</si>
  <si>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</si>
  <si>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</si>
  <si>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</si>
  <si>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</si>
  <si>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</si>
  <si>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</si>
  <si>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</si>
  <si>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</si>
  <si>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</si>
  <si>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</si>
  <si>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</si>
  <si>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</si>
  <si>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</si>
  <si>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</si>
  <si>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</si>
  <si>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</si>
  <si>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</si>
  <si>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</si>
  <si>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</si>
  <si>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</si>
  <si>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</si>
  <si>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</si>
  <si>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</si>
  <si>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</si>
  <si>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</si>
  <si>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</si>
  <si>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</si>
  <si>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</si>
  <si>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</si>
  <si>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</si>
  <si>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</si>
  <si>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</si>
  <si>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</si>
  <si>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</si>
  <si>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</si>
  <si>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</si>
  <si>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</si>
  <si>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</si>
  <si>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</si>
  <si>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</si>
  <si>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</si>
  <si>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</si>
  <si>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</si>
  <si>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</si>
  <si>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</si>
  <si>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</si>
  <si>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</si>
  <si>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</si>
  <si>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</si>
  <si>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</si>
  <si>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</si>
  <si>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</si>
  <si>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</si>
  <si>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</si>
  <si>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</si>
  <si>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</si>
  <si>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</si>
  <si>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</si>
  <si>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</si>
  <si>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</si>
  <si>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</si>
  <si>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</si>
  <si>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</si>
  <si>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</si>
  <si>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</si>
  <si>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</si>
  <si>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</si>
  <si>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</si>
  <si>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</si>
  <si>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</si>
  <si>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</si>
  <si>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</si>
  <si>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</si>
  <si>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</si>
  <si>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</si>
  <si>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</si>
  <si>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</si>
  <si>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</si>
  <si>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</si>
  <si>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</si>
  <si>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</si>
  <si>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</si>
  <si>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</si>
  <si>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</si>
  <si>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</si>
  <si>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</si>
  <si>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</si>
  <si>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</si>
  <si>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</si>
  <si>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</si>
  <si>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</si>
  <si>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</si>
  <si>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</si>
  <si>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</si>
  <si>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Erstatninger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</si>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</sst>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65" fontId="0" fillId="0" borderId="0" xfId="0" applyNumberForma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NyPUsS3meM1jo6PR9r3PhA4xc0dMBmI+v4XGuYw1C//mjMPxwsv00+N8UVYznpEU/+gOZz1l80D/fJxzjSD0w==" saltValue="P63KleHwcKLAmfTkkQPEZ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228</v>
      </c>
      <c r="C10" s="9">
        <v>15070000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229</v>
      </c>
      <c r="C11" s="9">
        <v>69099</v>
      </c>
      <c r="D11" s="14" t="s">
        <v>3</v>
      </c>
      <c r="E11" s="1"/>
      <c r="F11" s="1"/>
    </row>
    <row r="12" spans="1:6" x14ac:dyDescent="0.25">
      <c r="A12" s="1"/>
      <c r="B12" s="62" t="s">
        <v>230</v>
      </c>
      <c r="C12" s="9">
        <v>16539</v>
      </c>
      <c r="D12" s="14" t="s">
        <v>3</v>
      </c>
      <c r="E12" s="1"/>
      <c r="F12" s="1"/>
    </row>
    <row r="13" spans="1:6" x14ac:dyDescent="0.25">
      <c r="A13" s="1"/>
      <c r="B13" s="62" t="s">
        <v>231</v>
      </c>
      <c r="C13" s="9">
        <v>1000</v>
      </c>
      <c r="D13" s="14" t="s">
        <v>3</v>
      </c>
      <c r="E13" s="1"/>
      <c r="F13" s="1"/>
    </row>
    <row r="14" spans="1:6" x14ac:dyDescent="0.25">
      <c r="A14" s="1"/>
      <c r="B14" s="62" t="s">
        <v>232</v>
      </c>
      <c r="C14" s="9">
        <v>143857</v>
      </c>
      <c r="D14" s="14" t="s">
        <v>3</v>
      </c>
      <c r="E14" s="1"/>
      <c r="F14" s="1"/>
    </row>
    <row r="15" spans="1:6" x14ac:dyDescent="0.25">
      <c r="A15" s="1"/>
      <c r="B15" s="54" t="s">
        <v>205</v>
      </c>
      <c r="C15" s="12">
        <f>SUM(C10:C14)</f>
        <v>15300495</v>
      </c>
      <c r="D15" s="13" t="s">
        <v>3</v>
      </c>
      <c r="E15" s="1"/>
      <c r="F15" s="1"/>
    </row>
    <row r="16" spans="1:6" x14ac:dyDescent="0.25">
      <c r="A16" s="1"/>
      <c r="B16" s="54" t="s">
        <v>206</v>
      </c>
      <c r="C16" s="12">
        <f>C15*(1+'Fane 12. Nøgletal'!C14)^2</f>
        <v>15401644.889390552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+VLSWZBFadYuCk/sOP9qYJ6pn3uKnZKpb9tgj5gnLXrpvQLjxemjgGuyNajHvtvrpfKq2FTwCF6h0sp2d8uPg==" saltValue="L81vkaVHfyQHF/C79mqb2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140625" style="2"/>
    <col min="9" max="9" width="10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235</v>
      </c>
      <c r="C8" s="113"/>
      <c r="D8" s="113"/>
      <c r="E8" s="113"/>
      <c r="F8" s="114"/>
      <c r="G8" s="1"/>
    </row>
    <row r="9" spans="1:7" x14ac:dyDescent="0.25">
      <c r="A9" s="1"/>
      <c r="B9" s="115" t="s">
        <v>236</v>
      </c>
      <c r="C9" s="116"/>
      <c r="D9" s="117"/>
      <c r="E9" s="9">
        <v>4867173.4142242447</v>
      </c>
      <c r="F9" s="14" t="s">
        <v>3</v>
      </c>
      <c r="G9" s="1"/>
    </row>
    <row r="10" spans="1:7" x14ac:dyDescent="0.25">
      <c r="A10" s="1"/>
      <c r="B10" s="115" t="s">
        <v>237</v>
      </c>
      <c r="C10" s="116"/>
      <c r="D10" s="117"/>
      <c r="E10" s="9">
        <v>-1388915.8647812307</v>
      </c>
      <c r="F10" s="14" t="s">
        <v>3</v>
      </c>
      <c r="G10" s="1"/>
    </row>
    <row r="11" spans="1:7" x14ac:dyDescent="0.25">
      <c r="A11" s="1"/>
      <c r="B11" s="115" t="s">
        <v>238</v>
      </c>
      <c r="C11" s="116"/>
      <c r="D11" s="117"/>
      <c r="E11" s="9">
        <v>-835268.40990261734</v>
      </c>
      <c r="F11" s="14" t="s">
        <v>3</v>
      </c>
      <c r="G11" s="1"/>
    </row>
    <row r="12" spans="1:7" x14ac:dyDescent="0.25">
      <c r="A12" s="1"/>
      <c r="B12" s="115" t="s">
        <v>239</v>
      </c>
      <c r="C12" s="116"/>
      <c r="D12" s="117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101" t="s">
        <v>240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241</v>
      </c>
      <c r="C16" s="113"/>
      <c r="D16" s="113"/>
      <c r="E16" s="113"/>
      <c r="F16" s="114"/>
      <c r="G16" s="1"/>
    </row>
    <row r="17" spans="1:9" x14ac:dyDescent="0.25">
      <c r="A17" s="1"/>
      <c r="B17" s="115" t="s">
        <v>242</v>
      </c>
      <c r="C17" s="116"/>
      <c r="D17" s="117"/>
      <c r="E17" s="9">
        <v>0</v>
      </c>
      <c r="F17" s="14" t="s">
        <v>3</v>
      </c>
      <c r="G17" s="1"/>
    </row>
    <row r="18" spans="1:9" x14ac:dyDescent="0.25">
      <c r="A18" s="1"/>
      <c r="B18" s="115" t="s">
        <v>243</v>
      </c>
      <c r="C18" s="116"/>
      <c r="D18" s="117"/>
      <c r="E18" s="9">
        <v>0</v>
      </c>
      <c r="F18" s="14" t="s">
        <v>3</v>
      </c>
      <c r="G18" s="1"/>
    </row>
    <row r="19" spans="1:9" x14ac:dyDescent="0.25">
      <c r="A19" s="1"/>
      <c r="B19" s="54"/>
      <c r="C19" s="55"/>
      <c r="D19" s="55"/>
      <c r="E19" s="55"/>
      <c r="F19" s="20"/>
      <c r="G19" s="1"/>
    </row>
    <row r="20" spans="1:9" ht="30" customHeight="1" x14ac:dyDescent="0.25">
      <c r="A20" s="1"/>
      <c r="B20" s="101" t="s">
        <v>244</v>
      </c>
      <c r="C20" s="102"/>
      <c r="D20" s="102"/>
      <c r="E20" s="102"/>
      <c r="F20" s="103"/>
      <c r="G20" s="1"/>
    </row>
    <row r="21" spans="1:9" ht="28.5" customHeight="1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6" t="s">
        <v>207</v>
      </c>
      <c r="C22" s="57"/>
      <c r="D22" s="57"/>
      <c r="E22" s="57"/>
      <c r="F22" s="58"/>
      <c r="G22" s="1"/>
    </row>
    <row r="23" spans="1:9" x14ac:dyDescent="0.25">
      <c r="A23" s="1"/>
      <c r="B23" s="59" t="s">
        <v>208</v>
      </c>
      <c r="C23" s="60"/>
      <c r="D23" s="61"/>
      <c r="E23" s="9">
        <v>40063439.112814814</v>
      </c>
      <c r="F23" s="14" t="s">
        <v>3</v>
      </c>
      <c r="G23" s="1"/>
    </row>
    <row r="24" spans="1:9" x14ac:dyDescent="0.25">
      <c r="A24" s="1"/>
      <c r="B24" s="59" t="s">
        <v>209</v>
      </c>
      <c r="C24" s="60"/>
      <c r="D24" s="61"/>
      <c r="E24" s="9">
        <v>41273000</v>
      </c>
      <c r="F24" s="14" t="s">
        <v>3</v>
      </c>
      <c r="G24" s="1"/>
      <c r="I24" s="70"/>
    </row>
    <row r="25" spans="1:9" x14ac:dyDescent="0.25">
      <c r="A25" s="1"/>
      <c r="B25" s="59" t="s">
        <v>34</v>
      </c>
      <c r="C25" s="60"/>
      <c r="D25" s="61"/>
      <c r="E25" s="9">
        <v>80000</v>
      </c>
      <c r="F25" s="14" t="s">
        <v>3</v>
      </c>
      <c r="G25" s="1"/>
    </row>
    <row r="26" spans="1:9" x14ac:dyDescent="0.25">
      <c r="A26" s="1"/>
      <c r="B26" s="63" t="s">
        <v>251</v>
      </c>
      <c r="C26" s="64"/>
      <c r="D26" s="65"/>
      <c r="E26" s="45">
        <f>E23-(E24-E25)</f>
        <v>-1129560.8871851861</v>
      </c>
      <c r="F26" s="17" t="s">
        <v>3</v>
      </c>
      <c r="G26" s="1"/>
    </row>
    <row r="27" spans="1:9" x14ac:dyDescent="0.25">
      <c r="A27" s="1"/>
      <c r="B27" s="54"/>
      <c r="C27" s="55"/>
      <c r="D27" s="55"/>
      <c r="E27" s="55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2" t="s">
        <v>245</v>
      </c>
      <c r="C29" s="113"/>
      <c r="D29" s="113"/>
      <c r="E29" s="113"/>
      <c r="F29" s="114"/>
      <c r="G29" s="1"/>
    </row>
    <row r="30" spans="1:9" x14ac:dyDescent="0.25">
      <c r="A30" s="1"/>
      <c r="B30" s="136" t="s">
        <v>246</v>
      </c>
      <c r="C30" s="137"/>
      <c r="D30" s="138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9" x14ac:dyDescent="0.25">
      <c r="A31" s="1"/>
      <c r="B31" s="112"/>
      <c r="C31" s="113"/>
      <c r="D31" s="113"/>
      <c r="E31" s="113"/>
      <c r="F31" s="114"/>
      <c r="G31" s="1"/>
    </row>
    <row r="32" spans="1:9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247</v>
      </c>
      <c r="C33" s="113"/>
      <c r="D33" s="113"/>
      <c r="E33" s="113"/>
      <c r="F33" s="114"/>
      <c r="G33" s="1"/>
    </row>
    <row r="34" spans="1:7" x14ac:dyDescent="0.25">
      <c r="A34" s="1"/>
      <c r="B34" s="130" t="s">
        <v>252</v>
      </c>
      <c r="C34" s="131"/>
      <c r="D34" s="132"/>
      <c r="E34" s="9">
        <v>1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101" t="s">
        <v>250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G3vFCAlea2CosFojZ9WzFg9sIFK+T59eTioIOiHGZePcwkLZITaAiP+JFvjoBnPyZKmbzOuaddbGEORLL9KWg==" saltValue="247AlYBgY7G7NyMzGCLMWQ==" spinCount="100000" sheet="1" objects="1" scenarios="1"/>
  <mergeCells count="21"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x14ac:dyDescent="0.25">
      <c r="A10" s="1"/>
      <c r="B10" s="67" t="s">
        <v>253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ze+DGeWXD9QstZ0KxjluAHuceh4GPvH/EGmrMb4Jy2mbOjt3xzGwEB1Z9ymr2OEucdoOznR1GjjuLX3JnAHmQ==" saltValue="DYgdygd4iF8z6ldEOqbK7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4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210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dUJ/psdyH6OA8XW8IjtgULKetoUxLKj/tu0tXYnuIrX5k4QT4PrJQjtNfjBWZjeHZfKCNsGqhxjMtPIBWqLzA==" saltValue="OEmhpgb2lRvDuK72KmfVm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sqE5HdCFU8KDNXz89DDYfa7LWBgwvZKzzstXlDcmfGku7Zlr8wPrdoWBSUUsSeKzhMRY+GT7old05WVfCIbBw==" saltValue="eEHXN0WCtr2wFRR0+mfK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47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1WfRoog6ov2dMxbrs+4sX3utkHf6CTsEb2wpaiLGL2BK0TKJgEzfFytXnSlx1t3KsmTSACXJLD16WUKNieRLXA==" saltValue="yFayzyvJ+G3Qrv63EiqoX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tLv4BYj9oyKkhWqsnGpBhJuJoF9OdfOrK0NwdPplkmU2UylW8jAFSSP8vpRtxtLB6REqWr2+sM2cX5xgS69ww==" saltValue="YbtcdG/NBTObPVOM0rsxx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65wv1BiHiWhwOHeKok17ncK4DAdQ1f3VOWidA/eRsjR4CIcxGG01sPV69uogvdnIWAqnxCe8rlul/oPmpbtRpA==" saltValue="ey/JbEF5GRBN/ZqcPhMBg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25681106.337996271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575277.09493952361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313309.49732355453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-339528.81201614079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-205315.6736320034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-472105.44832678593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24977465.901344895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omk.'!C16</f>
        <v>15401644.889390552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40379110.790735446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vjkcT36JScXgtho6wwLp3fM7IUVx5WnvTxQg9wy9Z7Ky5KRPvlyVJ9uhYbJnDpt+prmGoIdSdBeV4S6d3SC/9A==" saltValue="GIKcR1PIclrzMY6kE4SI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24977465.901344895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82425.637474438161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-327322.42406723741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-201873.35104788927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-247906.80956494776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24282788.954139259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omk.'!C16*(1+'Fane 12. Nøgletal'!C14)</f>
        <v>15452470.317525543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39735259.271664798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s/8Ap79coXWzhWQNkFClD2yfO8ZzKZYcBPwGVfzKefM8ieq4V/62SMzE11qSSUhmbzzAiNw1OoRBKxJkFbGyg==" saltValue="JED1FBFHPosEHhtVchps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24282788.954139259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80133.203548659556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-318218.88477301563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-198488.74244422038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-245043.77348637171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23601170.756984308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Nøgletal'!C14)^2</f>
        <v>15503463.469573379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39104634.226557687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NY7d2EcZIooMQ2lU/em/uPbneGU4GNw6f/SkBAcozvJXUjEEiQ6j+JrCq+kNBc6JXHXe7opkQrby/q85HGZsQ==" saltValue="BMQYCcu/Pt5EplumPxQ5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189</v>
      </c>
      <c r="C8" s="7">
        <f>'Fane 2.3. Økonomisk ramme 2024'!C15</f>
        <v>23601170.756984308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77883.863498048217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-309286.47659909097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-195160.88018840057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-242213.80215338137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22932393.461541481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Nøgletal'!C14)^3</f>
        <v>15554624.899022972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38487018.360564455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V7GfIKikpINUdV28E6uKBN2Pe1gWFT/gWGOG0tZfhcg8rPfhZtDgQ5ZG+gDmtDj4mBNbZMRorIKfQ+Ktt9aNA==" saltValue="ZullSZ7hwR1wPfB6oZV8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25802268.248150878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0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592370.81819999998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322014.59660948074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-348962.39779723447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-206980.62578582458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-479604.30138102907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25681106.337996271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17015791.147724882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5"/>
      <c r="F23" s="55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4" t="s">
        <v>248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94" t="s">
        <v>249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42696897.485721156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hMipwLrD91eWOcH7LTmJqHUx6U1Tx92A4sBZ5mRAM1FGItG04omQQGYL98lxmgYvP/9mziLbr78XYpgBYRL6w==" saltValue="yiiZyC34FoqdlrZhB3Hve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10585021.868557494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211700.43737114989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10505062.613362411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210101.25226724823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10468946.20809767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209378.92416195342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10432953.971034229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208659.07942068457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10349031.289291229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206980.62578582458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10265783.68160017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205315.6736320034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10093667.552394463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201873.35104788927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9924437.1222110186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198488.74244422038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9758044.009420028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195160.88018840057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IQhPplhOhPwwFZIb0Ugdfa9ZzWXjFX9fKbkMiSmKJupx0SUB5Ijl0UusA/TmiQMk5uHMK9bMpLPHP+wLyrCBAg==" saltValue="shxc88CGC9qb0ORFbyOsw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15608276.578450453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142035.31686389912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15662662.525608702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142530.22898303918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15782422.532438636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159157.50193456997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577419.96151106991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143715.2999641932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16652027.00728113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134238.18546452557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148684.99943053836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16840558.671673562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599597.74218204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479604.30138102901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17167470.848246761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577175.50935282407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472105.44832678593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16750460.105739713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247906.80956494776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16557011.722052142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245043.77348637171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16365797.442796038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242213.80215338137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YQmIxo/oOPACts6OOVpfqJuMIqqhGAQranEXTqYCZf1BDkzOMdzBEJVj725gP4dJsjFpQ49HiU0s0uaCz8rrsQ==" saltValue="K7l+UeE0pc1Y3zRFMN2es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1.0172137026364166E-2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1.3061605775914656E-2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gLAQchWDExlBLk5f7aM1eOz1rJVk6wQ0bA10RRTr/fljDlgv6TmKXfD6ClfeGt+BgSmD3acSqC/tUNJmPDqdw==" saltValue="N3FvN6JJI63Tf5R80GrX3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2021-09-02T09:08:04Z</dcterms:modified>
</cp:coreProperties>
</file>