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Roskilde AS (S08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<sst xmlns="http://schemas.openxmlformats.org/spreadsheetml/2006/main" count="709" uniqueCount="287">
  <si>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</si>
  <si>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</si>
  <si>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</si>
  <si>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</si>
  <si>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</si>
  <si>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</si>
  <si>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</si>
  <si>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</si>
  <si>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</si>
  <si>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</si>
  <si>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</si>
  <si>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</si>
  <si>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</si>
  <si>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</si>
  <si>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</si>
  <si>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</si>
  <si>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</si>
  <si>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</si>
  <si>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</si>
  <si>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</si>
  <si>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</si>
  <si>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</si>
  <si>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</si>
  <si>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</si>
  <si>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</si>
  <si>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</si>
  <si>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</si>
  <si>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</si>
  <si>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</si>
  <si>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</si>
  <si>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</si>
  <si>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</si>
  <si>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</si>
  <si>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</si>
  <si>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</si>
  <si>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</si>
  <si>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</si>
  <si>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</si>
  <si>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</si>
  <si>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</si>
  <si>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</si>
  <si>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</si>
  <si>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</si>
  <si>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</si>
  <si>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</si>
  <si>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</si>
  <si>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</si>
  <si>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</si>
  <si>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</si>
  <si>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</si>
  <si>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</si>
  <si>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</si>
  <si>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</si>
  <si>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</si>
  <si>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</si>
  <si>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</si>
  <si>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</si>
  <si>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</si>
  <si>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</si>
  <si>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</si>
  <si>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</si>
  <si>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</si>
  <si>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</si>
  <si>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</si>
  <si>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</si>
  <si>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</si>
  <si>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</si>
  <si>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</si>
  <si>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</si>
  <si>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</si>
  <si>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</si>
  <si>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</si>
  <si>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</si>
  <si>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</si>
  <si>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</si>
  <si>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</si>
  <si>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</si>
  <si>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</si>
  <si>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</si>
  <si>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</si>
  <si>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</si>
  <si>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</si>
  <si>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</si>
  <si>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</si>
  <si>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</si>
  <si>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</si>
  <si>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</si>
  <si>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</si>
  <si>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</si>
  <si>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</si>
  <si>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</si>
  <si>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</si>
  <si>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</si>
  <si>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</si>
  <si>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</si>
  <si>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</si>
  <si>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</si>
  <si>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</si>
  <si>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</si>
  <si>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</si>
  <si>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</si>
  <si>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</si>
  <si>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</si>
  <si>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</si>
  <si>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</si>
  <si>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</si>
  <si>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</si>
  <si>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</si>
  <si>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</si>
  <si>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</si>
  <si>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</si>
  <si>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</si>
  <si>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</si>
  <si>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</si>
  <si>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</si>
  <si>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</si>
  <si>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</si>
  <si>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</si>
  <si>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</si>
  <si>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</si>
  <si>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</si>
  <si>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</si>
  <si>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</si>
  <si>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</si>
  <si>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</si>
  <si>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</si>
  <si>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</si>
  <si>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</si>
  <si>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</si>
  <si>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</si>
  <si>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</si>
  <si>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</si>
  <si>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</si>
  <si>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</si>
  <si>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</si>
  <si>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</si>
  <si>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</si>
  <si>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</si>
  <si>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</si>
  <si>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</si>
  <si>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</si>
  <si>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</si>
  <si>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</si>
  <si>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</si>
  <si>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</si>
  <si>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</si>
  <si>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</si>
  <si>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</si>
  <si>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</si>
  <si>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</si>
  <si>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</si>
  <si>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</si>
  <si>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</si>
  <si>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</si>
  <si>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</si>
  <si>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</si>
  <si>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</si>
  <si>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</si>
  <si>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</si>
  <si>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</si>
  <si>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</si>
  <si>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</si>
  <si>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</si>
  <si>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</si>
  <si>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</si>
  <si>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</si>
  <si>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</si>
  <si>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</si>
  <si>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</si>
  <si>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</si>
  <si>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</si>
  <si>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</si>
  <si>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</si>
  <si>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</si>
  <si>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</si>
  <si>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</si>
  <si>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</si>
  <si>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</si>
  <si>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</si>
  <si>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</si>
  <si>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</si>
  <si>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</si>
  <si>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</si>
  <si>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</si>
  <si>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</si>
  <si>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</si>
  <si>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</si>
  <si>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</si>
  <si>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</si>
  <si>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</si>
  <si>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</si>
  <si>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</si>
  <si>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</si>
  <si>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</si>
  <si>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</si>
  <si>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</si>
  <si>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</si>
  <si>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</si>
  <si>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</si>
  <si>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</si>
  <si>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</si>
  <si>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</si>
  <si>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</si>
  <si>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</si>
  <si>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</si>
  <si>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</si>
  <si>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</si>
  <si>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</si>
  <si>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</si>
  <si>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</si>
  <si>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</si>
  <si>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</si>
  <si>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</si>
  <si>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</si>
  <si>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</si>
  <si>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</si>
  <si>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</si>
  <si>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</si>
  <si>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</si>
  <si>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</si>
  <si>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</si>
  <si>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</si>
  <si>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</si>
  <si>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</si>
  <si>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</si>
  <si>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</si>
  <si>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</si>
  <si>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</si>
  <si>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</si>
  <si>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</si>
  <si>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</si>
  <si>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</si>
  <si>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</si>
  <si>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</si>
  <si>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</si>
  <si>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</si>
  <si>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</si>
  <si>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</si>
  <si>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</si>
  <si>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</si>
  <si>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</si>
  <si>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</si>
  <si>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</si>
  <si>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</si>
  <si>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</si>
  <si>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</si>
  <si>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</si>
  <si>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</si>
  <si>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</si>
  <si>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</si>
  <si>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</si>
  <si>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</si>
  <si>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</si>
  <si>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</si>
  <si>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</si>
  <si>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</si>
  <si>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</si>
  <si>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</si>
  <si>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</si>
  <si>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</si>
  <si>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</si>
  <si>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</si>
  <si>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</si>
  <si>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</si>
  <si>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</si>
  <si>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</si>
  <si>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</si>
  <si>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</si>
  <si>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</si>
  <si>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</si>
  <si>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</si>
  <si>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</si>
  <si>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</si>
  <si>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</si>
  <si>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</si>
  <si>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</si>
  <si>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</si>
  <si>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</si>
  <si>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</si>
  <si>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</si>
  <si>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Byggemodning, kloakering i åbent land m.v.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</si>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</sst>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285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QQdxinpptCgIFhBmm2FNiBAkKgBLKMftK4kxVRjT6WxGuF8qp695VDW5GvYoclEVY1VHgXHRnLXPcOMgn4Cng==" saltValue="EkrKXrri42SCnterWYdIY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1961690</v>
      </c>
      <c r="D10" s="14" t="s">
        <v>3</v>
      </c>
      <c r="E10" s="1"/>
      <c r="F10" s="1"/>
    </row>
    <row r="11" spans="1:6" ht="15" customHeight="1" x14ac:dyDescent="0.45">
      <c r="A11" s="1"/>
      <c r="B11" s="62" t="s">
        <v>263</v>
      </c>
      <c r="C11" s="9">
        <v>118349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38532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543282</v>
      </c>
      <c r="D13" s="14" t="s">
        <v>3</v>
      </c>
      <c r="E13" s="1"/>
      <c r="F13" s="1"/>
    </row>
    <row r="14" spans="1:6" x14ac:dyDescent="0.45">
      <c r="A14" s="1"/>
      <c r="B14" s="62" t="s">
        <v>266</v>
      </c>
      <c r="C14" s="9">
        <v>118063</v>
      </c>
      <c r="D14" s="14" t="s">
        <v>3</v>
      </c>
      <c r="E14" s="1"/>
      <c r="F14" s="1"/>
    </row>
    <row r="15" spans="1:6" x14ac:dyDescent="0.45">
      <c r="A15" s="1"/>
      <c r="B15" s="38" t="s">
        <v>209</v>
      </c>
      <c r="C15" s="12">
        <f>SUM(C10:C14)</f>
        <v>2779916</v>
      </c>
      <c r="D15" s="13" t="s">
        <v>3</v>
      </c>
      <c r="E15" s="1"/>
      <c r="F15" s="1"/>
    </row>
    <row r="16" spans="1:6" x14ac:dyDescent="0.45">
      <c r="A16" s="1"/>
      <c r="B16" s="38" t="s">
        <v>210</v>
      </c>
      <c r="C16" s="12">
        <f>C15*(1+'Fane 14. Nøgletal'!C14)^2</f>
        <v>2798293.7188852406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94" t="s">
        <v>142</v>
      </c>
      <c r="C19" s="95"/>
      <c r="D19" s="96"/>
      <c r="E19" s="1"/>
      <c r="F19" s="1"/>
    </row>
    <row r="20" spans="1:6" x14ac:dyDescent="0.45">
      <c r="A20" s="1"/>
      <c r="B20" s="62" t="s">
        <v>116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117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154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62" t="s">
        <v>211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94"/>
      <c r="C24" s="95"/>
      <c r="D24" s="96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94" t="s">
        <v>115</v>
      </c>
      <c r="C27" s="95"/>
      <c r="D27" s="96"/>
      <c r="E27" s="1"/>
      <c r="F27" s="1"/>
    </row>
    <row r="28" spans="1:6" x14ac:dyDescent="0.45">
      <c r="A28" s="1"/>
      <c r="B28" s="62" t="s">
        <v>116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117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154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2" t="s">
        <v>211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94"/>
      <c r="C32" s="95"/>
      <c r="D32" s="96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Df63pdrm7Wk/1XxuqoYzYWbtISA5qrijFuFkM5cudvfgI0JJKqPFikcMvOnJSySuYtiNtU3O2iAe1rNna40mSA==" saltValue="t2HHNXovacxzOQHdOHUGC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268</v>
      </c>
      <c r="C8" s="95"/>
      <c r="D8" s="95"/>
      <c r="E8" s="95"/>
      <c r="F8" s="96"/>
      <c r="G8" s="1"/>
    </row>
    <row r="9" spans="1:7" x14ac:dyDescent="0.45">
      <c r="A9" s="1"/>
      <c r="B9" s="103" t="s">
        <v>269</v>
      </c>
      <c r="C9" s="104"/>
      <c r="D9" s="105"/>
      <c r="E9" s="9">
        <v>24946800.742424786</v>
      </c>
      <c r="F9" s="14" t="s">
        <v>3</v>
      </c>
      <c r="G9" s="1"/>
    </row>
    <row r="10" spans="1:7" x14ac:dyDescent="0.45">
      <c r="A10" s="1"/>
      <c r="B10" s="103" t="s">
        <v>270</v>
      </c>
      <c r="C10" s="104"/>
      <c r="D10" s="105"/>
      <c r="E10" s="9">
        <v>5258649.4377579987</v>
      </c>
      <c r="F10" s="14" t="s">
        <v>3</v>
      </c>
      <c r="G10" s="1"/>
    </row>
    <row r="11" spans="1:7" x14ac:dyDescent="0.45">
      <c r="A11" s="1"/>
      <c r="B11" s="103" t="s">
        <v>271</v>
      </c>
      <c r="C11" s="104"/>
      <c r="D11" s="105"/>
      <c r="E11" s="9">
        <v>5258649.4377579987</v>
      </c>
      <c r="F11" s="14" t="s">
        <v>3</v>
      </c>
      <c r="G11" s="1"/>
    </row>
    <row r="12" spans="1:7" x14ac:dyDescent="0.45">
      <c r="A12" s="1"/>
      <c r="B12" s="103" t="s">
        <v>272</v>
      </c>
      <c r="C12" s="104"/>
      <c r="D12" s="105"/>
      <c r="E12" s="9">
        <v>14631413.024240792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273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274</v>
      </c>
      <c r="C16" s="95"/>
      <c r="D16" s="95"/>
      <c r="E16" s="95"/>
      <c r="F16" s="96"/>
      <c r="G16" s="1"/>
    </row>
    <row r="17" spans="1:7" x14ac:dyDescent="0.45">
      <c r="A17" s="1"/>
      <c r="B17" s="103" t="s">
        <v>275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276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277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135848243.69634736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128637210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278</v>
      </c>
      <c r="C26" s="58"/>
      <c r="D26" s="64"/>
      <c r="E26" s="48">
        <f>E23-(E24-E25)</f>
        <v>7211033.6963473558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9" t="s">
        <v>283</v>
      </c>
      <c r="C31" s="120"/>
      <c r="D31" s="121"/>
      <c r="E31" s="9">
        <v>0</v>
      </c>
      <c r="F31" s="14"/>
      <c r="G31" s="1"/>
    </row>
    <row r="32" spans="1:7" x14ac:dyDescent="0.4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4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45">
      <c r="A35" s="1"/>
      <c r="B35" s="116"/>
      <c r="C35" s="117"/>
      <c r="D35" s="117"/>
      <c r="E35" s="117"/>
      <c r="F35" s="118"/>
      <c r="G35" s="1"/>
    </row>
    <row r="36" spans="1:7" ht="75" customHeight="1" x14ac:dyDescent="0.45">
      <c r="A36" s="1"/>
      <c r="B36" s="97" t="s">
        <v>282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W8v2a46hpzws7Nlo7knHDX6z5tI8AQoKKUIEkjRnbrliFMXSMv9X4BCFiB/QmyJjU03qHUS7b1lO6ld6VR4Jg==" saltValue="6uz75t8TPsSO7mhQQfOAlg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928574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928574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928574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IO3Wrs6eWF4uB5cm3isZBv3wp3d9HWdZfz99r1kqSbS4DCiRPoV+GZo1f4EX59bZAivrQ+1RCaIynivhZI0lzg==" saltValue="yk22JjBXuikWlMg93ZfhZ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284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sD+wB9O+tKIkzfk22gsObvI6fz7KEWWzlWoXrfoBllxSB9r0/1k/1YOzCzXdmnKnoLFVHuHADIzEwimd3qhfw==" saltValue="Emi+XTnf4INbfw66v2wzD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280</v>
      </c>
      <c r="C11" s="22">
        <v>426377</v>
      </c>
      <c r="D11" s="14" t="s">
        <v>3</v>
      </c>
      <c r="E11" s="9">
        <v>537906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426377</v>
      </c>
      <c r="D12" s="13" t="s">
        <v>3</v>
      </c>
      <c r="E12" s="12">
        <f>SUM(E10:E11)</f>
        <v>537906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427784.04410000006</v>
      </c>
      <c r="D13" s="13" t="s">
        <v>3</v>
      </c>
      <c r="E13" s="12">
        <f>E12*(1+'Fane 14. Nøgletal'!C14)</f>
        <v>539681.08980000007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TS5dagQO6WdrDFfwW0tJtBZsebcuXsgEHIMAqm8f+sqfON3ceD45KHtb92q15bmbXlDP70prjegVSPGoNJiPQ==" saltValue="fCsuizuzWbugIBgbiDeU5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7xL6Qe7g17FEqkREoC6oFLVRXgMuxUehlZpYO4qS5OuylNnOifJNNM/YTXYNruHoWn4pB9hFDB7GRWVMiOAKkQ==" saltValue="AcPmvrpxCH3oOSmF3TAU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1951756.7368460463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-19533.485759468276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-39035.134736920925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1905703.774736152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1951756.7368460463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-19533.485759468276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-39035.134736920925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1911992.5971927815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1951756.7368460463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-19533.485759468276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-39035.134736920925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1918302.1727635181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1951756.7368460463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-19533.485759468276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-39035.134736920925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1924632.5699336377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OUNh/eUY6ovQRQIeJ7J6PvPTZ3dV+q/C2ndm4Vik3xHs7VOlXxiDXEsPD2uq2RmHT54ruc8+4JztGz2uLUwVVg==" saltValue="hzH/90Ca9B0QNjCDkA2Kj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vwR5MJUU0YLDFX+rCaNszGjUdbwWIkpmNTWMcRgHOm7TDCmUGPehxnhv+oGo8Ggodr7O6V2qn7Mg1pF7qV0KTg==" saltValue="W2chPkJQCbeCh/hH/WqwO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AmrzA3M24Cc7GWRBpnz3kVFDAV3ULyIr880Q3YM2/Lm4KyAcGw6UmZobf06rjGCBJ/6SkkTGcMdA2jhgCtt1w==" saltValue="9PLS1XcjO2Zm+S1C/ZXz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zTQ2FPCqB9Vva5nDPq6KhQtXw/DLWGGc4KdPuWXtqaNGwTz3SZ5RQyGWW9kHsFUqa147WFLBDGe1WCbnwBsq0Q==" saltValue="V8JNJ4PfQz9bSSn6itkAs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124429012.89001994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tillæg'!C13</f>
        <v>427784.04410000006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tillæg'!E13</f>
        <v>539681.08980000007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413808.37747893581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-1259128.9638828579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-1026843.2006031035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-1166414.0340467864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122357900.20286614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2798293.7188852406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1905703.774736152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928574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127990471.69648753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2K0Pf9JqDvnqF7eo15gopeDVAS+saDkmzLPeC3UZLKdJ6COrjd4EpNYQzfXpWg0dew+4eRWFTsguFA/aM9tEA==" saltValue="1LYiP/bd5F4xRs9pnlSQ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122357900.20286614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403781.07066945825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-1228618.0483946966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-1009627.1475017919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-1152943.3049938255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119370492.77264528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2807528.0881575621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1911992.5971927815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124090013.45799562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z1Feln28gE+Hmo5t73zZ6pWj3wQ+gbW8hY8mAHgDBd0O2QU8b1VZfH+ETmlcPJxBXtK8Zjx2G+vuNeUdcux0A==" saltValue="Mj82CahtweIpE4In4oZrO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119370492.77264528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393922.62614972942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-1198620.9441571087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-992699.73874677706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-1139628.1472353807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116433466.56865574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2816792.9308484821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1918302.1727635181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121168561.67226774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P8AoVud1J1c+lVXCCT5Pv8crxt4h+NGvLiDfNc8H68f192wOEz6/2vNDMuSZZEuLuZtVWtsaXndvikVGwCXtQ==" saltValue="jgAVnH45RpqqO8LugA6SB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116433466.56865574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384230.43967656395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-1169129.7270240348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-976056.1349269487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-1126466.7641034629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113546044.38227788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2826088.3475202825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1924632.5699336377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118296765.29973179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2Seclk5UcH+Iht4yYw3JXHSArGF9TjLk6qeKCaOH0kRBnsFHwvzkBWX3V0VtC+LDpNyKauXlhSWtWrRPG/xL9w==" saltValue="AYE4wLqCmjbdghyvoqZZt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126532980.67993695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16380.4326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2492899.5606724778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-1297314.2695992526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drift'!G34</f>
        <v>-1035622.5333686518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-2280310.980221583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124429012.89001994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3843920.77979112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1935709.1394524106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130208642.80926347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PI+jdY3pMz+Bb3xtrmElax0c/XDxqMtb/qBpoNs8M5EqT6TtSdoYmMEc1vjW2zGvzHxbVEuux9fmhn7b1rbOA==" saltValue="9fju8+IbvUQRsyEg8zLqx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45">
      <c r="A6" s="1"/>
      <c r="B6" s="103" t="s">
        <v>45</v>
      </c>
      <c r="C6" s="104"/>
      <c r="D6" s="104"/>
      <c r="E6" s="104"/>
      <c r="F6" s="105"/>
      <c r="G6" s="24">
        <v>52226179.285570957</v>
      </c>
      <c r="H6" s="14" t="s">
        <v>3</v>
      </c>
      <c r="I6" s="1"/>
    </row>
    <row r="7" spans="1:9" x14ac:dyDescent="0.45">
      <c r="A7" s="1"/>
      <c r="B7" s="97" t="s">
        <v>145</v>
      </c>
      <c r="C7" s="98"/>
      <c r="D7" s="98"/>
      <c r="E7" s="98"/>
      <c r="F7" s="99"/>
      <c r="G7" s="24">
        <v>1849868</v>
      </c>
      <c r="H7" s="14" t="s">
        <v>3</v>
      </c>
      <c r="I7" s="1"/>
    </row>
    <row r="8" spans="1:9" x14ac:dyDescent="0.45">
      <c r="A8" s="1"/>
      <c r="B8" s="103" t="s">
        <v>46</v>
      </c>
      <c r="C8" s="104"/>
      <c r="D8" s="104"/>
      <c r="E8" s="104"/>
      <c r="F8" s="105"/>
      <c r="G8" s="24">
        <f>SUM(G6:G7)*'Fane 14. Nøgletal'!C29</f>
        <v>1081520.9457114192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4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52039689.860807084</v>
      </c>
      <c r="H12" s="14" t="s">
        <v>3</v>
      </c>
      <c r="I12" s="1"/>
    </row>
    <row r="13" spans="1:9" ht="15" customHeight="1" x14ac:dyDescent="0.45">
      <c r="A13" s="1"/>
      <c r="B13" s="103" t="s">
        <v>146</v>
      </c>
      <c r="C13" s="104"/>
      <c r="D13" s="104"/>
      <c r="E13" s="104"/>
      <c r="F13" s="105"/>
      <c r="G13" s="24">
        <v>0.5948319950513542</v>
      </c>
      <c r="H13" s="14" t="s">
        <v>3</v>
      </c>
      <c r="I13" s="1"/>
    </row>
    <row r="14" spans="1:9" x14ac:dyDescent="0.45">
      <c r="A14" s="1"/>
      <c r="B14" s="97" t="s">
        <v>143</v>
      </c>
      <c r="C14" s="98"/>
      <c r="D14" s="98"/>
      <c r="E14" s="98"/>
      <c r="F14" s="99"/>
      <c r="G14" s="24">
        <v>1882239.6725000001</v>
      </c>
      <c r="H14" s="14" t="s">
        <v>3</v>
      </c>
      <c r="I14" s="1"/>
    </row>
    <row r="15" spans="1:9" x14ac:dyDescent="0.45">
      <c r="A15" s="1"/>
      <c r="B15" s="106" t="s">
        <v>48</v>
      </c>
      <c r="C15" s="107"/>
      <c r="D15" s="107"/>
      <c r="E15" s="107"/>
      <c r="F15" s="108"/>
      <c r="G15" s="2">
        <v>0</v>
      </c>
      <c r="H15" s="14" t="s">
        <v>3</v>
      </c>
      <c r="I15" s="1"/>
    </row>
    <row r="16" spans="1:9" x14ac:dyDescent="0.4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1078438.6025627817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4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51853073.760505132</v>
      </c>
      <c r="H20" s="14" t="s">
        <v>3</v>
      </c>
      <c r="I20" s="1"/>
    </row>
    <row r="21" spans="1:9" x14ac:dyDescent="0.45">
      <c r="A21" s="1"/>
      <c r="B21" s="106" t="s">
        <v>51</v>
      </c>
      <c r="C21" s="107"/>
      <c r="D21" s="107"/>
      <c r="E21" s="107"/>
      <c r="F21" s="108"/>
      <c r="G21" s="2">
        <v>0</v>
      </c>
      <c r="H21" s="14" t="s">
        <v>3</v>
      </c>
      <c r="I21" s="1"/>
    </row>
    <row r="22" spans="1:9" x14ac:dyDescent="0.4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1037061.4752101026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4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51817087.727315344</v>
      </c>
      <c r="H26" s="14" t="s">
        <v>3</v>
      </c>
      <c r="I26" s="1"/>
    </row>
    <row r="27" spans="1:9" x14ac:dyDescent="0.45">
      <c r="A27" s="1"/>
      <c r="B27" s="106" t="s">
        <v>54</v>
      </c>
      <c r="C27" s="107"/>
      <c r="D27" s="107"/>
      <c r="E27" s="107"/>
      <c r="F27" s="108"/>
      <c r="G27" s="2">
        <v>0</v>
      </c>
      <c r="H27" s="14" t="s">
        <v>3</v>
      </c>
      <c r="I27" s="1"/>
    </row>
    <row r="28" spans="1:9" x14ac:dyDescent="0.4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1036341.7545463069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4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51781126.668432586</v>
      </c>
      <c r="H32" s="14" t="s">
        <v>3</v>
      </c>
      <c r="I32" s="1"/>
    </row>
    <row r="33" spans="1:9" x14ac:dyDescent="0.45">
      <c r="A33" s="1"/>
      <c r="B33" s="103" t="s">
        <v>171</v>
      </c>
      <c r="C33" s="104"/>
      <c r="D33" s="104"/>
      <c r="E33" s="104"/>
      <c r="F33" s="105"/>
      <c r="G33" s="2">
        <v>0</v>
      </c>
      <c r="H33" s="14" t="s">
        <v>3</v>
      </c>
      <c r="I33" s="1"/>
    </row>
    <row r="34" spans="1:9" x14ac:dyDescent="0.4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1035622.5333686518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4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50912964.298709646</v>
      </c>
      <c r="H38" s="14" t="s">
        <v>3</v>
      </c>
      <c r="I38" s="1"/>
    </row>
    <row r="39" spans="1:9" x14ac:dyDescent="0.4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429195.73144553008</v>
      </c>
      <c r="H39" s="14" t="s">
        <v>3</v>
      </c>
      <c r="I39" s="1"/>
    </row>
    <row r="40" spans="1:9" x14ac:dyDescent="0.4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1026843.2006031035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4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50481357.375089593</v>
      </c>
      <c r="H44" s="14" t="s">
        <v>3</v>
      </c>
      <c r="I44" s="1"/>
    </row>
    <row r="45" spans="1:9" x14ac:dyDescent="0.4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430612.07735930034</v>
      </c>
      <c r="H45" s="14" t="s">
        <v>3</v>
      </c>
      <c r="I45" s="1"/>
    </row>
    <row r="46" spans="1:9" x14ac:dyDescent="0.45">
      <c r="A46" s="1"/>
      <c r="B46" s="103" t="s">
        <v>97</v>
      </c>
      <c r="C46" s="104"/>
      <c r="D46" s="104"/>
      <c r="E46" s="104"/>
      <c r="F46" s="105"/>
      <c r="G46" s="2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1009627.1475017919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49634986.937338851</v>
      </c>
      <c r="H53" s="14" t="s">
        <v>3</v>
      </c>
      <c r="I53" s="1"/>
    </row>
    <row r="54" spans="1:9" x14ac:dyDescent="0.45">
      <c r="A54" s="1"/>
      <c r="B54" s="103" t="s">
        <v>174</v>
      </c>
      <c r="C54" s="104"/>
      <c r="D54" s="104"/>
      <c r="E54" s="104"/>
      <c r="F54" s="105"/>
      <c r="G54" s="2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992699.73874677706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48802806.746347435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2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976056.1349269487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  <row r="67" spans="7:7" x14ac:dyDescent="0.45">
      <c r="G67" s="2">
        <v>0</v>
      </c>
    </row>
  </sheetData>
  <sheetProtection algorithmName="SHA-512" hashValue="9w7i1aW7AqTi8/4jb3RUiVS8sWXliqKgIePR2x+fh/E7sKGXl1hmFSa+Aedi3h2bOlepgQxWO72Vfhrs+Wvo+w==" saltValue="kXbbRnIfxa27nZSAhYw//Q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78155295.598171026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711213.18994335632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78799353.850371659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38297.909850191325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2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1395426.4361559269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78797464.267237082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7591.2224630099981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1394781.1611655245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78935256.732806712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2091595.0870663498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2301162.591684395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80276585.30598399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16580.273877719999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2280310.980221583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78270297.019818947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541462.03739634017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1166414.0340467864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77901574.661744967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24">
        <f>G36*(1+'Fane 14. Nøgletal'!C14)</f>
        <v>543248.86211974814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2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1152943.3049938255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77001901.840228423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2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1139628.1472353807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76112619.196179926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2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1126466.7641034629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XcccfYjPSKipH8M7cu/XRIBrCl8r/zRNfL9YLj67X8MougWaYkbFtagWBcH290/AJlW0PPHb3FUKkurm1vTKMw==" saltValue="npWSNzGQGqHbpjhhNzWYI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0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6.3146245230592205E-3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1.0053406247156588E-2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1.0008155929838641E-2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iqSIq+ytEndUD2cPJjyo2GjmEJO0HOzsdjUft+85vreNinfcVJ8u+rQPdJI52KFY3LQl78xTxnRnEB5pBi6+g==" saltValue="blzd9WHLwFRz2dWBeV4oh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2021-09-13T01:01:19Z</dcterms:modified>
</cp:coreProperties>
</file>