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Herlev AS (S04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40" l="1"/>
  <c r="E12" i="20" l="1"/>
  <c r="E16" i="40" l="1"/>
  <c r="C13" i="19" l="1"/>
  <c r="E28" i="32" l="1"/>
  <c r="E38" i="32" l="1"/>
  <c r="E32" i="32"/>
  <c r="C30" i="2" s="1"/>
  <c r="E20" i="32"/>
  <c r="E12" i="32"/>
  <c r="E16" i="27" l="1"/>
  <c r="E17" i="27" s="1"/>
  <c r="E11" i="11" l="1"/>
  <c r="E12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3" i="11" l="1"/>
  <c r="C10" i="37" s="1"/>
  <c r="C13" i="37" s="1"/>
  <c r="G13" i="11"/>
  <c r="C14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3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<sst xmlns="http://schemas.openxmlformats.org/spreadsheetml/2006/main" count="694" uniqueCount="281">
  <si>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</si>
  <si>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</si>
  <si>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</si>
  <si>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</si>
  <si>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</si>
  <si>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</si>
  <si>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</si>
  <si>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</si>
  <si>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</si>
  <si>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</si>
  <si>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</si>
  <si>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</si>
  <si>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</si>
  <si>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</si>
  <si>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</si>
  <si>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</si>
  <si>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</si>
  <si>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</si>
  <si>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</si>
  <si>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</si>
  <si>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</si>
  <si>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</si>
  <si>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</si>
  <si>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</si>
  <si>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</si>
  <si>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</si>
  <si>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</si>
  <si>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</si>
  <si>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</si>
  <si>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</si>
  <si>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</si>
  <si>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</si>
  <si>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</si>
  <si>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</si>
  <si>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</si>
  <si>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</si>
  <si>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</si>
  <si>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</si>
  <si>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</si>
  <si>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</si>
  <si>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</si>
  <si>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</si>
  <si>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</si>
  <si>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</si>
  <si>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</si>
  <si>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</si>
  <si>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</si>
  <si>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</si>
  <si>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</si>
  <si>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</si>
  <si>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</si>
  <si>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</si>
  <si>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</si>
  <si>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</si>
  <si>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</si>
  <si>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</si>
  <si>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</si>
  <si>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</si>
  <si>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</si>
  <si>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</si>
  <si>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</si>
  <si>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</si>
  <si>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</si>
  <si>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</si>
  <si>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</si>
  <si>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</si>
  <si>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</si>
  <si>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</si>
  <si>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</si>
  <si>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</si>
  <si>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</si>
  <si>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</si>
  <si>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</si>
  <si>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</si>
  <si>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</si>
  <si>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</si>
  <si>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</si>
  <si>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</si>
  <si>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</si>
  <si>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</si>
  <si>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</si>
  <si>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</si>
  <si>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</si>
  <si>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</si>
  <si>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</si>
  <si>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</si>
  <si>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</si>
  <si>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</si>
  <si>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</si>
  <si>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</si>
  <si>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</si>
  <si>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</si>
  <si>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</si>
  <si>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</si>
  <si>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</si>
  <si>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</si>
  <si>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</si>
  <si>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</si>
  <si>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</si>
  <si>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</si>
  <si>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</si>
  <si>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</si>
  <si>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</si>
  <si>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</si>
  <si>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</si>
  <si>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</si>
  <si>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</si>
  <si>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</si>
  <si>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</si>
  <si>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</si>
  <si>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</si>
  <si>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</si>
  <si>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</si>
  <si>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</si>
  <si>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</si>
  <si>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</si>
  <si>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</si>
  <si>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</si>
  <si>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</si>
  <si>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</si>
  <si>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</si>
  <si>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</si>
  <si>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</si>
  <si>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</si>
  <si>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</si>
  <si>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</si>
  <si>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</si>
  <si>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</si>
  <si>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</si>
  <si>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</si>
  <si>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</si>
  <si>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</si>
  <si>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</si>
  <si>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</si>
  <si>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</si>
  <si>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</si>
  <si>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</si>
  <si>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</si>
  <si>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</si>
  <si>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</si>
  <si>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</si>
  <si>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</si>
  <si>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</si>
  <si>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</si>
  <si>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</si>
  <si>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</si>
  <si>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</si>
  <si>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</si>
  <si>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</si>
  <si>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</si>
  <si>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</si>
  <si>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</si>
  <si>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</si>
  <si>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</si>
  <si>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</si>
  <si>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</si>
  <si>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</si>
  <si>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</si>
  <si>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</si>
  <si>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</si>
  <si>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</si>
  <si>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</si>
  <si>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</si>
  <si>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</si>
  <si>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</si>
  <si>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</si>
  <si>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</si>
  <si>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</si>
  <si>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</si>
  <si>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</si>
  <si>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</si>
  <si>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</si>
  <si>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</si>
  <si>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</si>
  <si>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</si>
  <si>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</si>
  <si>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</si>
  <si>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</si>
  <si>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</si>
  <si>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</si>
  <si>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</si>
  <si>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</si>
  <si>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</si>
  <si>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</si>
  <si>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</si>
  <si>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</si>
  <si>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</si>
  <si>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</si>
  <si>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</si>
  <si>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</si>
  <si>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</si>
  <si>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</si>
  <si>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</si>
  <si>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</si>
  <si>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</si>
  <si>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</si>
  <si>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</si>
  <si>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</si>
  <si>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</si>
  <si>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</si>
  <si>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</si>
  <si>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</si>
  <si>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</si>
  <si>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</si>
  <si>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</si>
  <si>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</si>
  <si>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</si>
  <si>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</si>
  <si>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</si>
  <si>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</si>
  <si>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</si>
  <si>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</si>
  <si>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</si>
  <si>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</si>
  <si>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</si>
  <si>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</si>
  <si>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</si>
  <si>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</si>
  <si>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</si>
  <si>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</si>
  <si>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</si>
  <si>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</si>
  <si>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</si>
  <si>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</si>
  <si>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</si>
  <si>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</si>
  <si>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</si>
  <si>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</si>
  <si>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</si>
  <si>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</si>
  <si>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</si>
  <si>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</si>
  <si>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</si>
  <si>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</si>
  <si>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</si>
  <si>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</si>
  <si>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</si>
  <si>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</si>
  <si>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</si>
  <si>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</si>
  <si>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</si>
  <si>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</si>
  <si>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</si>
  <si>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</si>
  <si>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</si>
  <si>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</si>
  <si>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</si>
  <si>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</si>
  <si>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</si>
  <si>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</si>
  <si>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</si>
  <si>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</si>
  <si>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</si>
  <si>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</si>
  <si>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</si>
  <si>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</si>
  <si>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</si>
  <si>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</si>
  <si>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</si>
  <si>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</si>
  <si>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</si>
  <si>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</si>
  <si>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</si>
  <si>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</si>
  <si>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</si>
  <si>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</si>
  <si>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</si>
  <si>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</si>
  <si>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</si>
  <si>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</si>
  <si>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Udvidelse af forsyningsområde</t>
  </si>
  <si>
    <t>Bassin Tvedevangen 120</t>
  </si>
  <si>
    <t>Ingen engangstillæg</t>
  </si>
  <si>
    <t>Ø 200 mm &lt; Ledningsnet ≤ Ø 500 mm</t>
  </si>
  <si>
    <t>75</t>
  </si>
  <si>
    <t>Installationer "mekaniske riste og SRO" Miljøklasse A. (7-20 m2) - SRO</t>
  </si>
  <si>
    <t>10</t>
  </si>
  <si>
    <t>Udvikling - Harrestrup Å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</si>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</sst>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83022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11771650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413740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12268412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12569587.28324208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34894775.140429124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35479585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-584809.85957087576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33062746.10758863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32059873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1002873.1075886302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38690062.838719279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36361746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2328316.8387192786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-292404.92978543788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278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279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63315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63315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63315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h5AEuS49xvgOdYaec/XgYupZhGesxxerNdzJIyS0kG34jLBQSogVDMiM4sPUGqGjwMhfwqL+Z/rAju7byATcw==" saltValue="dpxDScLrO0vGiE1WThZ9v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273</v>
      </c>
      <c r="C10" s="112" t="s">
        <v>274</v>
      </c>
      <c r="D10" s="9">
        <v>12119064</v>
      </c>
      <c r="E10" s="9">
        <f>IFERROR(D10/C10,0)</f>
        <v>161587.51999999999</v>
      </c>
      <c r="F10" s="9">
        <v>0</v>
      </c>
      <c r="G10" s="9">
        <v>72728</v>
      </c>
      <c r="H10" s="14" t="s">
        <v>3</v>
      </c>
      <c r="I10" s="1"/>
    </row>
    <row r="11" spans="1:9" ht="39" x14ac:dyDescent="0.25">
      <c r="A11" s="1"/>
      <c r="B11" s="56" t="s">
        <v>275</v>
      </c>
      <c r="C11" s="112" t="s">
        <v>276</v>
      </c>
      <c r="D11" s="9">
        <v>58779</v>
      </c>
      <c r="E11" s="9">
        <f t="shared" ref="E11:E12" si="0">IFERROR(D11/C11,0)</f>
        <v>5877.9</v>
      </c>
      <c r="F11" s="9">
        <v>0</v>
      </c>
      <c r="G11" s="9">
        <v>353</v>
      </c>
      <c r="H11" s="14" t="s">
        <v>3</v>
      </c>
      <c r="I11" s="1"/>
    </row>
    <row r="12" spans="1:9" x14ac:dyDescent="0.25">
      <c r="A12" s="1"/>
      <c r="B12" s="56" t="s">
        <v>277</v>
      </c>
      <c r="C12" s="113">
        <v>5</v>
      </c>
      <c r="D12" s="9">
        <v>8453766</v>
      </c>
      <c r="E12" s="9">
        <f t="shared" si="0"/>
        <v>1690753.2</v>
      </c>
      <c r="F12" s="9">
        <v>0</v>
      </c>
      <c r="G12" s="9">
        <v>50732</v>
      </c>
      <c r="H12" s="14" t="s">
        <v>3</v>
      </c>
      <c r="I12" s="1"/>
    </row>
    <row r="13" spans="1:9" x14ac:dyDescent="0.25">
      <c r="A13" s="1"/>
      <c r="B13" s="86" t="s">
        <v>238</v>
      </c>
      <c r="C13" s="87"/>
      <c r="D13" s="88"/>
      <c r="E13" s="12">
        <f>SUM(E10:E12)</f>
        <v>1858218.6199999999</v>
      </c>
      <c r="F13" s="12">
        <f t="shared" ref="F13:G13" si="1">SUM(F10:F12)</f>
        <v>0</v>
      </c>
      <c r="G13" s="12">
        <f t="shared" si="1"/>
        <v>123813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Anlægsprojekter'!F13</f>
        <v>0</v>
      </c>
      <c r="D10" s="14" t="s">
        <v>3</v>
      </c>
      <c r="E10" s="9">
        <f>SUM('Fane 9. Anlægsprojekter'!E13,'Fane 9. Anlægsprojekter'!G13)</f>
        <v>1982031.6199999999</v>
      </c>
      <c r="F10" s="14" t="s">
        <v>3</v>
      </c>
      <c r="G10" s="1"/>
    </row>
    <row r="11" spans="1:7" x14ac:dyDescent="0.25">
      <c r="A11" s="1"/>
      <c r="B11" s="114" t="s">
        <v>270</v>
      </c>
      <c r="C11" s="22">
        <v>83021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5" t="s">
        <v>271</v>
      </c>
      <c r="C12" s="22">
        <v>6509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89530</v>
      </c>
      <c r="D13" s="13" t="s">
        <v>3</v>
      </c>
      <c r="E13" s="12">
        <f>SUM(E10:E12)</f>
        <v>1982031.6199999999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90622.266000000003</v>
      </c>
      <c r="D14" s="13" t="s">
        <v>3</v>
      </c>
      <c r="E14" s="12">
        <f>E13*(1+'Fane 14. Nøgletal'!C13)</f>
        <v>2006212.4057639998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271</v>
      </c>
      <c r="C10" s="22">
        <v>123676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123676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-2473.52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124177.8602891232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zTKCVX/Lz3o78B7y389litZauUthX9NTbvv7IBE+eY5SyUqmaDTv+oGHtfBYGfecJoHm23XOZGLSXPYJuc/7w==" saltValue="QBRrM3S4JLEYUySpTFqS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280</v>
      </c>
      <c r="C9" s="110"/>
      <c r="D9" s="111"/>
      <c r="E9" s="9">
        <v>131566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-2631.32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136705.82012160483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133789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-2675.78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135970.74660867272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133789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-2675.78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137629.58971729851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133789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-2675.78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139308.67071184958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IQT4eQstSiUu/3SzGfCzZCPNXa4pcIDPMPutdNI697+WKSeITPotF6S2d3biJwZLlysywFEGcKS047QGP6ICQ==" saltValue="Q2/+Px1ZIC1z8CbNfY6xN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25553441.732150562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90622.266000000003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2006212.4057639998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528984.18511888687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-142581.62681423919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-626724.59362613293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27409954.368593074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12569587.28324208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136705.82012160483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124177.8602891232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124177.8602891232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-292404.92978543788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63315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40011335.402460441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27409954.368593074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334401.44329683552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-141434.70020814543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-598613.43873820151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27004307.672943562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12722936.248097634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135970.74660867272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39863214.667649873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27004307.672943562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329452.55360991147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-140296.99947967113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-589253.81831681042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26604209.408756994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12878156.070324425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137629.58971729851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39619995.068798721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26604209.408756994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324571.35478683532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-139168.45041585664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-580040.54024051793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26209571.772887453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13035269.574382383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139308.67071184958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39384150.017981686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25353462.85048572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16796.4984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392712.77825999999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507530.55090477061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-140844.81596361395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-576216.12993631186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25553441.732150562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12817147.530698281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134064.50879217024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342555.06688623002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335703.96554850542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-3258501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-292404.92978543788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35289451.807404079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6721990.5510394657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129304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137025.89102078931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6700201.5415690029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352568.46109080839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131566.82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143686.73645319624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7029992.2233652314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140599.84446730462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7025113.4087622166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17127.389418480001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140844.81596361395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7037353.48306676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91727.857645199998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142581.62681423919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7071735.0104072718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141434.70020814543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7014849.973983556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140296.99947967113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6958422.5207928326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139168.45041585664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19748574.904244177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179712.03162862203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19911317.972886328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-166364.38976075186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349485.67842132272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19734888.593036581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120073.88469075998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350352.17089355708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19888851.129878413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400449.21999172203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576216.12993631186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20101431.979066521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2030688.1971143205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626724.59362613293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21767761.408661872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598613.43873820151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21427411.575156741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589253.81831681042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21092383.28147338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580040.54024051793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1.5532772680302112E-2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1.1671824117835209E-2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2020-09-03T11:32:44Z</dcterms:modified>
</cp:coreProperties>
</file>