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Gentofte AS (V061)\ØR2027\"/>
    </mc:Choice>
  </mc:AlternateContent>
  <xr:revisionPtr revIDLastSave="0" documentId="13_ncr:1_{D293299E-AAC7-4F99-8C6D-E58EBDD98745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tillæg'!$A$1:$G$25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tillæg'!$A$1:$G$25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tillæg'!$B$8:$F$23</definedName>
    <definedName name="VarigeTillæg_Tabel_KS">'5.2. Varige tillæg'!$B$21</definedName>
    <definedName name="VarigeTillæg_Tabel_SletSmå">'5.2. Varige tillæg'!$B$20:$F$20</definedName>
    <definedName name="VarigeTillæg_Tabel_Værdi">'5.2. Varige tillæg'!$B$19</definedName>
    <definedName name="VarigeTillæg_Tabel_Værdi_korr">'5.2. Varige tillæg'!$B$23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9" i="9"/>
  <c r="E20" i="9" s="1"/>
  <c r="C19" i="9"/>
  <c r="C21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9" i="7" s="1"/>
  <c r="C25" i="7"/>
  <c r="C18" i="3" s="1"/>
  <c r="C16" i="6"/>
  <c r="C16" i="12" l="1"/>
  <c r="C20" i="3" s="1"/>
  <c r="C12" i="11"/>
  <c r="C19" i="3" s="1"/>
  <c r="C13" i="3"/>
  <c r="C20" i="7"/>
  <c r="C11" i="4" s="1"/>
  <c r="C12" i="4" s="1"/>
  <c r="C15" i="4" s="1"/>
  <c r="C19" i="4" s="1"/>
  <c r="C24" i="4" s="1"/>
  <c r="C12" i="3"/>
  <c r="C20" i="9"/>
  <c r="C22" i="9" s="1"/>
  <c r="C23" i="9" s="1"/>
  <c r="E21" i="9"/>
  <c r="E22" i="9" s="1"/>
  <c r="E23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<sst xmlns="http://schemas.openxmlformats.org/spreadsheetml/2006/main" count="344" uniqueCount="163">
  <si>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</si>
  <si>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</si>
  <si>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</si>
  <si>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</si>
  <si>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</si>
  <si>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</si>
  <si>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</si>
  <si>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</si>
  <si>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</si>
  <si>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</si>
  <si>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</si>
  <si>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</si>
  <si>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</si>
  <si>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</si>
  <si>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</si>
  <si>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</si>
  <si>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</si>
  <si>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</si>
  <si>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</si>
  <si>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</si>
  <si>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</si>
  <si>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</si>
  <si>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</si>
  <si>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</si>
  <si>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</si>
  <si>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</si>
  <si>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</si>
  <si>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</si>
  <si>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</si>
  <si>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</si>
  <si>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</si>
  <si>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</si>
  <si>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</si>
  <si>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</si>
  <si>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</si>
  <si>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</si>
  <si>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</si>
  <si>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</si>
  <si>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</si>
  <si>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</si>
  <si>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</si>
  <si>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</si>
  <si>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</si>
  <si>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</si>
  <si>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</si>
  <si>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</si>
  <si>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</si>
  <si>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</si>
  <si>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</si>
  <si>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</si>
  <si>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</si>
  <si>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</si>
  <si>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</si>
  <si>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</si>
  <si>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</si>
  <si>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</si>
  <si>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</si>
  <si>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</si>
  <si>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</si>
  <si>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</si>
  <si>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</si>
  <si>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</si>
  <si>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</si>
  <si>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</si>
  <si>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</si>
  <si>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</si>
  <si>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</si>
  <si>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</si>
  <si>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</si>
  <si>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</si>
  <si>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</si>
  <si>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</si>
  <si>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</si>
  <si>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</si>
  <si>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</si>
  <si>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</si>
  <si>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</si>
  <si>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</si>
  <si>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</si>
  <si>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</si>
  <si>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</si>
  <si>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</si>
  <si>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</si>
  <si>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</si>
  <si>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</si>
  <si>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</si>
  <si>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</si>
  <si>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</si>
  <si>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</si>
  <si>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</si>
  <si>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</si>
  <si>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</si>
  <si>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</si>
  <si>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</si>
  <si>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</si>
  <si>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</si>
  <si>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</si>
  <si>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</si>
  <si>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</si>
  <si>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</si>
  <si>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</si>
  <si>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</si>
  <si>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</si>
  <si>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</si>
  <si>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</si>
  <si>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</si>
  <si>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</si>
  <si>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</si>
  <si>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</si>
  <si>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</si>
  <si>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</si>
  <si>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</si>
  <si>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</si>
  <si>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</si>
  <si>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</si>
  <si>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</si>
  <si>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</si>
  <si>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</si>
  <si>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</si>
  <si>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</si>
  <si>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</si>
  <si>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</si>
  <si>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</si>
  <si>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</si>
  <si>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</si>
  <si>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</si>
  <si>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</si>
  <si>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</si>
  <si>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</si>
  <si>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</si>
  <si>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</si>
  <si>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</si>
  <si>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</si>
  <si>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</si>
  <si>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</si>
  <si>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</si>
  <si>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</si>
  <si>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</si>
  <si>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</si>
  <si>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</si>
  <si>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</si>
  <si>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</si>
  <si>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</si>
  <si>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</si>
  <si>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</si>
  <si>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</si>
  <si>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</si>
  <si>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</si>
  <si>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</si>
  <si>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Ignition Platform 2024</t>
  </si>
  <si>
    <t>VGE Afsluttede projekter 2024, Mål, Ignition</t>
  </si>
  <si>
    <t xml:space="preserve">VGE Brogårdsvej 2025 </t>
  </si>
  <si>
    <t>VGE Ignition 2025</t>
  </si>
  <si>
    <t>VGE Strandvejen 2025</t>
  </si>
  <si>
    <t xml:space="preserve"> VGE Afsluttede projekter 2024, Udvidelse , stik</t>
  </si>
  <si>
    <t>VGE Stiketableringer 2025</t>
  </si>
  <si>
    <t>CSRD bæredygtighedsrapportering 2025</t>
  </si>
  <si>
    <t>Energiledelse</t>
  </si>
  <si>
    <t>VGE grundvandsbeskyttelse, bnbo</t>
  </si>
  <si>
    <t>VGE Sognevej, Stolpegårdsvej, m.fl</t>
  </si>
  <si>
    <t>VGE Eivindsvej 2025</t>
  </si>
  <si>
    <t>Nedsættelse ibm. fjernaflæste målere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</si>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</sst>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DkyFHQFumjB1oRD6JCB0VGW9pIVVFxS0jLULEkNlBY4HY0dHpItTkacqJNXsbAcYfD9wvDQeTfar1wrlafZcGw==" saltValue="Rox5qg6Oj9H76S3KRatOb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44368809.202290244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tillæg'!C23+'5.2. Varige tillæg'!E23</f>
        <v>2045526.4324979999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-1288476.0628345786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-172863.0430547155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-452770.53762959829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574052.91528737475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45074278.906556733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45074278.906556733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KHG6+JUTwHL8BTV+xjkCUSzfAOT5pqpexZUGw1C5N8oMhCv+/HRK6I6eTZVeCeUMlW9tohF3tm78iq6CwRuP4A==" saltValue="9SXf9VvAW96mBjqBcHDlV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70708299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80078.042374000011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10-tillæg'!C20+'5.2. Varige tillæg'!C19+'5.2. Varige tillæg'!E19+'5.3. Engangstillæg'!C13+'5.3. Engangstillæg'!E13</f>
        <v>2730184.6132096299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73518561.655583635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69714720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3803841.655583635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2588389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6392230.655583635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100*2588389/(66965630+143118)</f>
        <v>3.8570068391083678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8.6947166968930407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tNRD0OGeNlqATPGwI7k0BlewGMpHw9ChUlN4pmIeuCSdvBfGJySQXxKaWpuaW7GYVFEuvmfbxkRQnBCp36aJeg==" saltValue="CSq7wZ1EW3mvOsSQxMmIf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86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134</v>
      </c>
      <c r="C8" s="57"/>
      <c r="D8" s="58"/>
      <c r="E8" s="54"/>
    </row>
    <row r="9" spans="1:5" ht="15" customHeight="1" x14ac:dyDescent="0.25">
      <c r="A9" s="54"/>
      <c r="B9" s="59" t="s">
        <v>121</v>
      </c>
      <c r="C9" s="60">
        <v>41961783.518061355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80078.042374000011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-431799.47444619058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2758747.1163010811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44368809.202290244</v>
      </c>
      <c r="D17" s="68" t="s">
        <v>31</v>
      </c>
      <c r="E17" s="54"/>
    </row>
    <row r="18" spans="1:5" ht="15" customHeight="1" x14ac:dyDescent="0.25">
      <c r="A18" s="54"/>
      <c r="B18" s="69" t="s">
        <v>122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123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162</v>
      </c>
      <c r="C23" s="75">
        <v>44368809.202290244</v>
      </c>
      <c r="D23" s="58" t="s">
        <v>31</v>
      </c>
      <c r="E23" s="54"/>
    </row>
    <row r="24" spans="1:5" ht="30" customHeight="1" x14ac:dyDescent="0.25">
      <c r="A24" s="54"/>
      <c r="B24" s="76" t="s">
        <v>135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pTC9Wdsx6vr2Q4ioU8yd8QqdNhvL68L8ao+KiXH9OzKz+Joti7Pl9yqwvYpYmoARNFXFZyebxZcjJfsdSFrimg==" saltValue="2oSpRZXtWErtmA6zaWVb2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87</v>
      </c>
      <c r="C8" s="81"/>
      <c r="D8" s="82"/>
      <c r="E8" s="11"/>
    </row>
    <row r="9" spans="1:5" ht="15" customHeight="1" x14ac:dyDescent="0.25">
      <c r="A9" s="11"/>
      <c r="B9" s="52" t="s">
        <v>88</v>
      </c>
      <c r="C9" s="2">
        <v>23021389.384063177</v>
      </c>
      <c r="D9" s="46" t="s">
        <v>31</v>
      </c>
      <c r="E9" s="11"/>
    </row>
    <row r="10" spans="1:5" ht="15" customHeight="1" x14ac:dyDescent="0.25">
      <c r="A10" s="11"/>
      <c r="B10" s="83" t="s">
        <v>89</v>
      </c>
      <c r="C10" s="3">
        <f>-'8. Nøgletal'!C19*C9</f>
        <v>-460427.78768126352</v>
      </c>
      <c r="D10" s="46" t="s">
        <v>31</v>
      </c>
      <c r="E10" s="11"/>
    </row>
    <row r="11" spans="1:5" ht="15" customHeight="1" x14ac:dyDescent="0.25">
      <c r="A11" s="11"/>
      <c r="B11" s="83" t="s">
        <v>90</v>
      </c>
      <c r="C11" s="2">
        <f>('5.2. Varige tillæg'!C19)*(1+'8. Nøgletal'!C9)*(1-'8. Nøgletal'!C19)+'5.6 Anlægsprojekter'!C12-'6. Bortfald'!C12+'7. Tilknyttet virksomhed'!C12</f>
        <v>77565.285098000008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22638526.881479915</v>
      </c>
      <c r="D12" s="46" t="s">
        <v>31</v>
      </c>
      <c r="E12" s="11"/>
    </row>
    <row r="13" spans="1:5" ht="15" customHeight="1" x14ac:dyDescent="0.25">
      <c r="A13" s="11"/>
      <c r="B13" s="84" t="s">
        <v>92</v>
      </c>
      <c r="C13" s="85">
        <f>-C12*'8. Nøgletal'!C19</f>
        <v>-452770.53762959829</v>
      </c>
      <c r="D13" s="86" t="s">
        <v>31</v>
      </c>
      <c r="E13" s="87"/>
    </row>
    <row r="14" spans="1:5" ht="15" customHeight="1" x14ac:dyDescent="0.25">
      <c r="A14" s="11"/>
      <c r="B14" s="80" t="s">
        <v>93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25338103.774131693</v>
      </c>
      <c r="D15" s="46" t="s">
        <v>31</v>
      </c>
      <c r="E15" s="11"/>
    </row>
    <row r="16" spans="1:5" ht="15" customHeight="1" x14ac:dyDescent="0.25">
      <c r="A16" s="11"/>
      <c r="B16" s="83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94</v>
      </c>
      <c r="C17" s="2">
        <f>('5.2. Varige tillæg'!E19)*(1+'8. Nøgletal'!C9)*(1-'8. Nøgletal'!C14)+'5.6 Anlægsprojekter'!E12-'6. Bortfald'!E12+'7. Tilknyttet virksomhed'!E12</f>
        <v>679485.08456542157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26017588.858697116</v>
      </c>
      <c r="D18" s="46" t="s">
        <v>31</v>
      </c>
      <c r="E18" s="11"/>
    </row>
    <row r="19" spans="1:5" ht="15" customHeight="1" x14ac:dyDescent="0.25">
      <c r="A19" s="11"/>
      <c r="B19" s="84" t="s">
        <v>96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-452770.53762959829</v>
      </c>
      <c r="D20" s="27" t="s">
        <v>31</v>
      </c>
      <c r="E20" s="11"/>
    </row>
    <row r="21" spans="1:5" ht="39.950000000000003" customHeight="1" x14ac:dyDescent="0.25">
      <c r="A21" s="11"/>
      <c r="B21" s="88" t="s">
        <v>124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k0DF8+d6RmYwFu+RD5z04xGAnE1+eLjuTCvDLrDndb8DOpkFCQOTjBxiv8+AGbKaxlQ8X58SmjNnN1dOdA8UGg==" saltValue="CJ7Ag5BVjz8QXmceXKqAG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98</v>
      </c>
      <c r="C8" s="92"/>
      <c r="D8" s="93"/>
      <c r="E8" s="11"/>
    </row>
    <row r="9" spans="1:5" ht="15" customHeight="1" x14ac:dyDescent="0.25">
      <c r="A9" s="11"/>
      <c r="B9" s="94" t="s">
        <v>136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137</v>
      </c>
      <c r="C10" s="33">
        <f>'5.1.a. § 10-tillæg'!E10</f>
        <v>6852.9191715100023</v>
      </c>
      <c r="D10" s="46" t="s">
        <v>31</v>
      </c>
      <c r="E10" s="11"/>
    </row>
    <row r="11" spans="1:5" ht="15" customHeight="1" x14ac:dyDescent="0.25">
      <c r="A11" s="11"/>
      <c r="B11" s="94" t="s">
        <v>138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139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140</v>
      </c>
      <c r="C13" s="33">
        <f>'5.1.a. § 10-tillæg'!E13</f>
        <v>146010.69403811998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152863.61320962998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5RB9xmjCjzbAxv1dnpLKNjCkPQLZGTa1Md39iyMabJPhnJvt5fzh+imLPO2/Q5VpPzGcQV2ka0rkBa+jmPpQjA==" saltValue="PZcjLiNkJxM9NGlFZ7Qdg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125</v>
      </c>
      <c r="C8" s="106" t="s">
        <v>100</v>
      </c>
      <c r="D8" s="107" t="s">
        <v>101</v>
      </c>
      <c r="E8" s="107" t="s">
        <v>102</v>
      </c>
      <c r="F8" s="27"/>
      <c r="G8" s="11"/>
    </row>
    <row r="9" spans="1:7" ht="15" customHeight="1" x14ac:dyDescent="0.25">
      <c r="A9" s="11"/>
      <c r="B9" s="94" t="s">
        <v>136</v>
      </c>
      <c r="C9" s="33">
        <v>24108440.470337462</v>
      </c>
      <c r="D9" s="33">
        <v>21824297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137</v>
      </c>
      <c r="C10" s="33">
        <v>130892.08082849</v>
      </c>
      <c r="D10" s="33">
        <v>137745</v>
      </c>
      <c r="E10" s="33">
        <f t="shared" ref="E10:E19" si="0">MAX(D10-C10,0)</f>
        <v>6852.9191715100023</v>
      </c>
      <c r="F10" s="46" t="s">
        <v>31</v>
      </c>
      <c r="G10" s="11"/>
    </row>
    <row r="11" spans="1:7" ht="15" customHeight="1" x14ac:dyDescent="0.25">
      <c r="A11" s="11"/>
      <c r="B11" s="94" t="s">
        <v>138</v>
      </c>
      <c r="C11" s="33">
        <v>2925599.0619562399</v>
      </c>
      <c r="D11" s="33">
        <v>2584725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139</v>
      </c>
      <c r="C12" s="33">
        <v>283821.41212056001</v>
      </c>
      <c r="D12" s="33">
        <v>249379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140</v>
      </c>
      <c r="C13" s="33">
        <v>954453.30596188002</v>
      </c>
      <c r="D13" s="33">
        <v>1100464</v>
      </c>
      <c r="E13" s="33">
        <f t="shared" si="0"/>
        <v>146010.69403811998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103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G7qHIRGWtmrJT/cfuxdsfwk0znkfB2xi2H09Jbl9mE9FkZ67iBg+HGiwNnjl3Lz1Lsw+gdH6DVfHRFzqc3gH4Q==" saltValue="PauY/TbCaCLrvH55x0xJp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160</v>
      </c>
      <c r="C10" s="33">
        <v>0</v>
      </c>
      <c r="D10" s="46" t="s">
        <v>31</v>
      </c>
      <c r="E10" s="33">
        <v>257919</v>
      </c>
      <c r="F10" s="46" t="s">
        <v>31</v>
      </c>
      <c r="G10" s="11"/>
    </row>
    <row r="11" spans="1:7" ht="15" customHeight="1" x14ac:dyDescent="0.25">
      <c r="A11" s="11"/>
      <c r="B11" s="115" t="s">
        <v>159</v>
      </c>
      <c r="C11" s="33">
        <v>0</v>
      </c>
      <c r="D11" s="46" t="s">
        <v>31</v>
      </c>
      <c r="E11" s="33">
        <v>393132</v>
      </c>
      <c r="F11" s="46" t="s">
        <v>31</v>
      </c>
      <c r="G11" s="11"/>
    </row>
    <row r="12" spans="1:7" ht="15" customHeight="1" x14ac:dyDescent="0.25">
      <c r="A12" s="11"/>
      <c r="B12" s="115" t="s">
        <v>149</v>
      </c>
      <c r="C12" s="33">
        <v>0</v>
      </c>
      <c r="D12" s="46" t="s">
        <v>31</v>
      </c>
      <c r="E12" s="33">
        <v>69812</v>
      </c>
      <c r="F12" s="46" t="s">
        <v>31</v>
      </c>
      <c r="G12" s="11"/>
    </row>
    <row r="13" spans="1:7" ht="15" customHeight="1" x14ac:dyDescent="0.25">
      <c r="A13" s="11"/>
      <c r="B13" s="115" t="s">
        <v>150</v>
      </c>
      <c r="C13" s="33">
        <v>0</v>
      </c>
      <c r="D13" s="46" t="s">
        <v>31</v>
      </c>
      <c r="E13" s="33">
        <v>8010</v>
      </c>
      <c r="F13" s="46" t="s">
        <v>31</v>
      </c>
      <c r="G13" s="11"/>
    </row>
    <row r="14" spans="1:7" ht="15" customHeight="1" x14ac:dyDescent="0.25">
      <c r="A14" s="11"/>
      <c r="B14" s="115" t="s">
        <v>151</v>
      </c>
      <c r="C14" s="33">
        <v>0</v>
      </c>
      <c r="D14" s="46" t="s">
        <v>31</v>
      </c>
      <c r="E14" s="33">
        <v>96728</v>
      </c>
      <c r="F14" s="46" t="s">
        <v>31</v>
      </c>
      <c r="G14" s="11"/>
    </row>
    <row r="15" spans="1:7" ht="15" customHeight="1" x14ac:dyDescent="0.25">
      <c r="A15" s="11"/>
      <c r="B15" s="115" t="s">
        <v>152</v>
      </c>
      <c r="C15" s="33">
        <v>0</v>
      </c>
      <c r="D15" s="46" t="s">
        <v>31</v>
      </c>
      <c r="E15" s="33">
        <v>635166</v>
      </c>
      <c r="F15" s="46" t="s">
        <v>31</v>
      </c>
      <c r="G15" s="11"/>
    </row>
    <row r="16" spans="1:7" ht="15" customHeight="1" x14ac:dyDescent="0.25">
      <c r="A16" s="11"/>
      <c r="B16" s="115" t="s">
        <v>153</v>
      </c>
      <c r="C16" s="33">
        <v>0</v>
      </c>
      <c r="D16" s="46" t="s">
        <v>31</v>
      </c>
      <c r="E16" s="33">
        <v>344178</v>
      </c>
      <c r="F16" s="46" t="s">
        <v>31</v>
      </c>
      <c r="G16" s="11"/>
    </row>
    <row r="17" spans="1:7" ht="15" customHeight="1" x14ac:dyDescent="0.25">
      <c r="A17" s="11"/>
      <c r="B17" s="115" t="s">
        <v>154</v>
      </c>
      <c r="C17" s="33">
        <v>0</v>
      </c>
      <c r="D17" s="46" t="s">
        <v>31</v>
      </c>
      <c r="E17" s="33">
        <v>9110</v>
      </c>
      <c r="F17" s="46" t="s">
        <v>31</v>
      </c>
      <c r="G17" s="11"/>
    </row>
    <row r="18" spans="1:7" ht="15" customHeight="1" x14ac:dyDescent="0.25">
      <c r="A18" s="11"/>
      <c r="B18" s="115" t="s">
        <v>155</v>
      </c>
      <c r="C18" s="33">
        <v>74227</v>
      </c>
      <c r="D18" s="46" t="s">
        <v>31</v>
      </c>
      <c r="E18" s="33">
        <v>31543</v>
      </c>
      <c r="F18" s="46" t="s">
        <v>31</v>
      </c>
      <c r="G18" s="11"/>
    </row>
    <row r="19" spans="1:7" ht="15" customHeight="1" x14ac:dyDescent="0.25">
      <c r="A19" s="11"/>
      <c r="B19" s="25" t="s">
        <v>104</v>
      </c>
      <c r="C19" s="97">
        <f>SUM(C10:C18)</f>
        <v>74227</v>
      </c>
      <c r="D19" s="98" t="s">
        <v>31</v>
      </c>
      <c r="E19" s="97">
        <f>SUM(E10:E18)</f>
        <v>1845598</v>
      </c>
      <c r="F19" s="98" t="s">
        <v>31</v>
      </c>
      <c r="G19" s="11"/>
    </row>
    <row r="20" spans="1:7" ht="15" customHeight="1" x14ac:dyDescent="0.25">
      <c r="A20" s="11"/>
      <c r="B20" s="115" t="s">
        <v>35</v>
      </c>
      <c r="C20" s="33">
        <f>-C19*'8. Nøgletal'!C23</f>
        <v>0</v>
      </c>
      <c r="D20" s="46" t="s">
        <v>31</v>
      </c>
      <c r="E20" s="33">
        <f>-E19*'8. Nøgletal'!C23</f>
        <v>0</v>
      </c>
      <c r="F20" s="46" t="s">
        <v>31</v>
      </c>
      <c r="G20" s="11"/>
    </row>
    <row r="21" spans="1:7" ht="15" customHeight="1" x14ac:dyDescent="0.25">
      <c r="A21" s="11"/>
      <c r="B21" s="115" t="s">
        <v>36</v>
      </c>
      <c r="C21" s="33">
        <f>-C19*'8. Nøgletal'!C19</f>
        <v>-1484.54</v>
      </c>
      <c r="D21" s="46" t="s">
        <v>31</v>
      </c>
      <c r="E21" s="33">
        <f>-E19*'8. Nøgletal'!C14</f>
        <v>0</v>
      </c>
      <c r="F21" s="46" t="s">
        <v>31</v>
      </c>
      <c r="G21" s="11"/>
    </row>
    <row r="22" spans="1:7" ht="15" customHeight="1" x14ac:dyDescent="0.25">
      <c r="A22" s="11"/>
      <c r="B22" s="115" t="s">
        <v>37</v>
      </c>
      <c r="C22" s="33">
        <f>SUM(C19:C21)*'8. Nøgletal'!C9</f>
        <v>4822.8250980000003</v>
      </c>
      <c r="D22" s="46" t="s">
        <v>31</v>
      </c>
      <c r="E22" s="33">
        <f>SUM(E19:E21)*'8. Nøgletal'!C9</f>
        <v>122363.1474</v>
      </c>
      <c r="F22" s="46" t="s">
        <v>31</v>
      </c>
      <c r="G22" s="11"/>
    </row>
    <row r="23" spans="1:7" ht="26.25" customHeight="1" x14ac:dyDescent="0.25">
      <c r="A23" s="11"/>
      <c r="B23" s="105" t="s">
        <v>105</v>
      </c>
      <c r="C23" s="97">
        <f>SUM(C19:C22)</f>
        <v>77565.285098000008</v>
      </c>
      <c r="D23" s="98" t="s">
        <v>31</v>
      </c>
      <c r="E23" s="97">
        <f>SUM(E19:E22)</f>
        <v>1967961.1473999999</v>
      </c>
      <c r="F23" s="98" t="s">
        <v>31</v>
      </c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  <row r="25" spans="1:7" ht="15" customHeight="1" x14ac:dyDescent="0.25">
      <c r="A25" s="11"/>
      <c r="B25" s="11"/>
      <c r="C25" s="11"/>
      <c r="D25" s="11"/>
      <c r="E25" s="11"/>
      <c r="F25" s="11"/>
      <c r="G25" s="11"/>
    </row>
  </sheetData>
  <sheetProtection algorithmName="SHA-512" hashValue="G1hjVCa3+ev17iXgKR17KOBzu5vhKRBPKEYHyQWAmEfbbqGa55kxhiIN17mZNMAstDXaMJ5VRJk/BeJkLNFbgg==" saltValue="Ig+C0hRRg17YylAYgp+QO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156</v>
      </c>
      <c r="C10" s="33">
        <v>300374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157</v>
      </c>
      <c r="C11" s="33">
        <v>149752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158</v>
      </c>
      <c r="C12" s="33">
        <v>207370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106</v>
      </c>
      <c r="C13" s="97">
        <f>SUM(C10:C12)</f>
        <v>657496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wUlVcfBvvuyddhF0wn5mzagEptZoSEt5YkEiOERFqDZ+TkH06yPu7c4e1wKCMWQK0vYeTiZZlwYSM+hW1aKKEQ==" saltValue="fczHCaSdnG5gnZGIedf4p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107</v>
      </c>
      <c r="C8" s="81"/>
      <c r="D8" s="82"/>
      <c r="E8" s="11"/>
    </row>
    <row r="9" spans="1:5" ht="15" customHeight="1" x14ac:dyDescent="0.25">
      <c r="A9" s="11"/>
      <c r="B9" s="117" t="s">
        <v>108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109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Nd6Kek9Nr8KSquMG08Pp9ZCRyX30PtJTRch9bmhftiC+TccaYZ4BODPE2hWcslpBMNv7UznjqDovohmxit36hQ==" saltValue="mBWJXh9ev5h5D6gMWqFVO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111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112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JcX/s0cdvyV5+aXQJ5NtLqT0AgbcSuLto5UgOfECj+mMhkE/HYY8NSvsPordNnNwiB3//jsx2ZNsroCyB84YAQ==" saltValue="1qlAtxEC1ffxYFRZT9q8i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114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Pp2AxAvoWOfnt0DYpspdMmwJ3bur0U2a8ETSLe2t0+2/BnXlQzPsikGU1kJ1BU9kR5qhgtqM6nAYIuQFUAQNoQ==" saltValue="sDAWuUbC+46xadDIcZa4K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115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161</v>
      </c>
      <c r="C10" s="33">
        <v>0</v>
      </c>
      <c r="D10" s="46" t="s">
        <v>31</v>
      </c>
      <c r="E10" s="33">
        <v>1208361.6832360297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97">
        <f>SUM(C10:C10)</f>
        <v>0</v>
      </c>
      <c r="D11" s="98" t="s">
        <v>31</v>
      </c>
      <c r="E11" s="97">
        <f>SUM(E10:E10)</f>
        <v>1208361.6832360297</v>
      </c>
      <c r="F11" s="98" t="s">
        <v>31</v>
      </c>
      <c r="G11" s="11"/>
    </row>
    <row r="12" spans="1:7" ht="15" customHeight="1" x14ac:dyDescent="0.25">
      <c r="A12" s="11"/>
      <c r="B12" s="25" t="s">
        <v>116</v>
      </c>
      <c r="C12" s="97">
        <f>C11*(1+'8. Nøgletal'!C9)</f>
        <v>0</v>
      </c>
      <c r="D12" s="98" t="s">
        <v>31</v>
      </c>
      <c r="E12" s="97">
        <f>E11*(1+'8. Nøgletal'!C9)</f>
        <v>1288476.0628345786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hst3VTg1XtDXMnTY456IbVR3ME+CwGjuESFuNCktDSE9dU7JlO9x66i8BeQamLZi06QqtN0DkC1LHoOWkYYS+Q==" saltValue="in40APIxvbxCAlzGUqLe9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74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132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133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117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Xjae4dv+KNyhKPPFmSieTrjG5ciaMCSr/1y25gjXe9VG/hTDGVCQBC+9UFzYolQyWnjGXnPB8IbvNrCMLSn6FQ==" saltValue="nSmxDIM9q+ySTmxkD0yzA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76</v>
      </c>
      <c r="C9" s="4">
        <v>6.6299999999999998E-2</v>
      </c>
      <c r="D9" s="22"/>
    </row>
    <row r="10" spans="1:4" ht="15" customHeight="1" x14ac:dyDescent="0.25">
      <c r="A10" s="11"/>
      <c r="B10" s="133" t="s">
        <v>118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3" t="s">
        <v>78</v>
      </c>
      <c r="C14" s="5">
        <v>0</v>
      </c>
      <c r="D14" s="22"/>
    </row>
    <row r="15" spans="1:4" ht="15" customHeight="1" x14ac:dyDescent="0.25">
      <c r="A15" s="11"/>
      <c r="B15" s="133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1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81</v>
      </c>
      <c r="C23" s="8">
        <v>0</v>
      </c>
      <c r="D23" s="22"/>
    </row>
    <row r="24" spans="1:4" ht="15" customHeight="1" x14ac:dyDescent="0.25">
      <c r="A24" s="11"/>
      <c r="B24" s="44" t="s">
        <v>120</v>
      </c>
      <c r="C24" s="8">
        <v>3.8306869873377925E-3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+kpVU7JzVLwBz/Q6WK8/7kf/m54BYjolTdt9WnxWTc0PWPgFoRq8QNaiW3uSQKX2z5B3uvg2ZtTfiRXDqCxxuA==" saltValue="EHvO2PcFPqybgwingVO00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2026-09-01T14:27:18Z</dcterms:modified>
</cp:coreProperties>
</file>