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yngby-Taarbæk Spildevand AS (S06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20" i="11" l="1"/>
  <c r="E21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2" i="11" l="1"/>
  <c r="C10" i="37" s="1"/>
  <c r="C12" i="37" s="1"/>
  <c r="G22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22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<sst xmlns="http://schemas.openxmlformats.org/spreadsheetml/2006/main" count="719" uniqueCount="290">
  <si>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</si>
  <si>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</si>
  <si>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</si>
  <si>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</si>
  <si>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</si>
  <si>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</si>
  <si>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</si>
  <si>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</si>
  <si>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</si>
  <si>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</si>
  <si>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</si>
  <si>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</si>
  <si>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</si>
  <si>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</si>
  <si>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</si>
  <si>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</si>
  <si>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</si>
  <si>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</si>
  <si>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</si>
  <si>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</si>
  <si>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</si>
  <si>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</si>
  <si>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</si>
  <si>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</si>
  <si>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</si>
  <si>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</si>
  <si>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</si>
  <si>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</si>
  <si>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</si>
  <si>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</si>
  <si>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</si>
  <si>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</si>
  <si>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</si>
  <si>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</si>
  <si>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</si>
  <si>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</si>
  <si>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</si>
  <si>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</si>
  <si>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</si>
  <si>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</si>
  <si>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</si>
  <si>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</si>
  <si>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</si>
  <si>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</si>
  <si>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</si>
  <si>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</si>
  <si>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</si>
  <si>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</si>
  <si>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</si>
  <si>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</si>
  <si>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</si>
  <si>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</si>
  <si>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</si>
  <si>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</si>
  <si>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</si>
  <si>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</si>
  <si>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</si>
  <si>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</si>
  <si>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</si>
  <si>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</si>
  <si>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</si>
  <si>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</si>
  <si>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</si>
  <si>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</si>
  <si>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</si>
  <si>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</si>
  <si>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</si>
  <si>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</si>
  <si>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</si>
  <si>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</si>
  <si>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</si>
  <si>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</si>
  <si>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</si>
  <si>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</si>
  <si>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</si>
  <si>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</si>
  <si>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</si>
  <si>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</si>
  <si>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</si>
  <si>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</si>
  <si>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</si>
  <si>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</si>
  <si>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</si>
  <si>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</si>
  <si>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</si>
  <si>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</si>
  <si>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</si>
  <si>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</si>
  <si>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</si>
  <si>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</si>
  <si>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</si>
  <si>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</si>
  <si>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</si>
  <si>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</si>
  <si>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</si>
  <si>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</si>
  <si>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</si>
  <si>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</si>
  <si>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</si>
  <si>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</si>
  <si>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</si>
  <si>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</si>
  <si>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</si>
  <si>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</si>
  <si>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</si>
  <si>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</si>
  <si>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</si>
  <si>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</si>
  <si>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</si>
  <si>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</si>
  <si>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</si>
  <si>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</si>
  <si>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</si>
  <si>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</si>
  <si>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</si>
  <si>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</si>
  <si>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</si>
  <si>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</si>
  <si>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</si>
  <si>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</si>
  <si>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</si>
  <si>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</si>
  <si>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</si>
  <si>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</si>
  <si>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</si>
  <si>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</si>
  <si>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</si>
  <si>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</si>
  <si>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</si>
  <si>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</si>
  <si>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</si>
  <si>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</si>
  <si>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</si>
  <si>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</si>
  <si>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</si>
  <si>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</si>
  <si>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</si>
  <si>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</si>
  <si>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</si>
  <si>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</si>
  <si>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</si>
  <si>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</si>
  <si>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</si>
  <si>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</si>
  <si>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</si>
  <si>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</si>
  <si>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</si>
  <si>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</si>
  <si>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</si>
  <si>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</si>
  <si>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</si>
  <si>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</si>
  <si>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</si>
  <si>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</si>
  <si>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</si>
  <si>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</si>
  <si>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</si>
  <si>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</si>
  <si>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</si>
  <si>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</si>
  <si>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</si>
  <si>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</si>
  <si>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</si>
  <si>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</si>
  <si>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</si>
  <si>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</si>
  <si>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</si>
  <si>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</si>
  <si>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</si>
  <si>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</si>
  <si>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</si>
  <si>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</si>
  <si>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</si>
  <si>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</si>
  <si>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</si>
  <si>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</si>
  <si>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</si>
  <si>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</si>
  <si>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</si>
  <si>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</si>
  <si>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</si>
  <si>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</si>
  <si>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</si>
  <si>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</si>
  <si>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</si>
  <si>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</si>
  <si>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</si>
  <si>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</si>
  <si>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</si>
  <si>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</si>
  <si>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</si>
  <si>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</si>
  <si>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</si>
  <si>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</si>
  <si>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</si>
  <si>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</si>
  <si>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</si>
  <si>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</si>
  <si>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</si>
  <si>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</si>
  <si>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</si>
  <si>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</si>
  <si>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</si>
  <si>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</si>
  <si>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</si>
  <si>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</si>
  <si>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</si>
  <si>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</si>
  <si>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</si>
  <si>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</si>
  <si>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</si>
  <si>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</si>
  <si>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</si>
  <si>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</si>
  <si>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</si>
  <si>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</si>
  <si>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</si>
  <si>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</si>
  <si>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</si>
  <si>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</si>
  <si>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</si>
  <si>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</si>
  <si>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</si>
  <si>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</si>
  <si>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</si>
  <si>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</si>
  <si>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</si>
  <si>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</si>
  <si>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</si>
  <si>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</si>
  <si>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</si>
  <si>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</si>
  <si>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</si>
  <si>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</si>
  <si>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</si>
  <si>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</si>
  <si>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</si>
  <si>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</si>
  <si>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</si>
  <si>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</si>
  <si>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</si>
  <si>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</si>
  <si>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</si>
  <si>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</si>
  <si>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</si>
  <si>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</si>
  <si>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</si>
  <si>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</si>
  <si>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</si>
  <si>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</si>
  <si>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</si>
  <si>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</si>
  <si>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</si>
  <si>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</si>
  <si>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</si>
  <si>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</si>
  <si>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</si>
  <si>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</si>
  <si>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</si>
  <si>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</si>
  <si>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</si>
  <si>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</si>
  <si>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</si>
  <si>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</si>
  <si>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</si>
  <si>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</si>
  <si>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</si>
  <si>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</si>
  <si>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</si>
  <si>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</si>
  <si>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Forsinkelsesbassiner, lukkede med automatisk rensning og SRO Miljøklasse A (500-1.000 m3) - Konstruktioner</t>
  </si>
  <si>
    <t>75</t>
  </si>
  <si>
    <t>Forsinkelsesbassiner, lukkede med automatisk rensning og SRO Miljøklasse A (500-1.000 m3) - SRO</t>
  </si>
  <si>
    <t>10</t>
  </si>
  <si>
    <t>Indløb-/udløbsarrangement</t>
  </si>
  <si>
    <t>Jordbassin Klasse B</t>
  </si>
  <si>
    <t>50</t>
  </si>
  <si>
    <t>Ø 500 mm &lt; Ledningsnet ≤ Ø 800 mm</t>
  </si>
  <si>
    <t>Arbejdsplads</t>
  </si>
  <si>
    <t>5</t>
  </si>
  <si>
    <t>Installationer "mekaniske riste og SRO" Miljøklasse A. (7-20 m2) - SRO</t>
  </si>
  <si>
    <t>Ledningsnet ≤ Ø 200 mm</t>
  </si>
  <si>
    <t>Pumpestationer i brønde (&lt; 6,25 m2), Konstruktioner</t>
  </si>
  <si>
    <t>Pumpestationer i brønde (&lt; 6,25 m2), Mek/EL</t>
  </si>
  <si>
    <t>20</t>
  </si>
  <si>
    <t>Pumpestationer i brønde (&lt; 6,25 m2), SRO</t>
  </si>
  <si>
    <t>Udvidelse af forsyningsområde</t>
  </si>
  <si>
    <t xml:space="preserve">Ingen tillæg 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</si>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</sst>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92503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32413287.670000002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568069.80000000005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33073860.470000003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33885785.378860354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9" t="s">
        <v>178</v>
      </c>
      <c r="C17" s="90"/>
      <c r="D17" s="91"/>
      <c r="E17" s="1"/>
      <c r="F17" s="1"/>
    </row>
    <row r="18" spans="1:6" x14ac:dyDescent="0.25">
      <c r="A18" s="1"/>
      <c r="B18" s="54" t="s">
        <v>147</v>
      </c>
      <c r="C18" s="9">
        <v>1048876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1048876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1048876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1048876</v>
      </c>
      <c r="D21" s="14" t="s">
        <v>3</v>
      </c>
      <c r="E21" s="1"/>
      <c r="F21" s="1"/>
    </row>
    <row r="22" spans="1:6" x14ac:dyDescent="0.25">
      <c r="A22" s="1"/>
      <c r="B22" s="89"/>
      <c r="C22" s="90"/>
      <c r="D22" s="9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9" t="s">
        <v>146</v>
      </c>
      <c r="C25" s="90"/>
      <c r="D25" s="91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9"/>
      <c r="C30" s="90"/>
      <c r="D30" s="9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57220925.343031675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65176927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-7956001.6569683254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63024419.133499436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65663965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-2639545.8665005639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71847313.949766487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78809842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300000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-6662528.0502335131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-5297773.7617344446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288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289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-6662528.0502335131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-3331264.0251167566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1048876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16891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-1031985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-1031985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64.5" x14ac:dyDescent="0.25">
      <c r="A10" s="1"/>
      <c r="B10" s="56" t="s">
        <v>270</v>
      </c>
      <c r="C10" s="112" t="s">
        <v>271</v>
      </c>
      <c r="D10" s="9">
        <v>1019257.81</v>
      </c>
      <c r="E10" s="9">
        <f>IFERROR(D10/C10,0)</f>
        <v>13590.104133333334</v>
      </c>
      <c r="F10" s="9">
        <v>0</v>
      </c>
      <c r="G10" s="9">
        <v>37100.980000000003</v>
      </c>
      <c r="H10" s="14" t="s">
        <v>3</v>
      </c>
      <c r="I10" s="1"/>
    </row>
    <row r="11" spans="1:9" ht="64.5" x14ac:dyDescent="0.25">
      <c r="A11" s="1"/>
      <c r="B11" s="56" t="s">
        <v>272</v>
      </c>
      <c r="C11" s="112" t="s">
        <v>273</v>
      </c>
      <c r="D11" s="9">
        <v>1019257.81</v>
      </c>
      <c r="E11" s="9">
        <f t="shared" ref="E11:E19" si="0">IFERROR(D11/C11,0)</f>
        <v>101925.781</v>
      </c>
      <c r="F11" s="9">
        <v>0</v>
      </c>
      <c r="G11" s="9">
        <v>37100.980000000003</v>
      </c>
      <c r="H11" s="14" t="s">
        <v>3</v>
      </c>
      <c r="I11" s="1"/>
    </row>
    <row r="12" spans="1:9" x14ac:dyDescent="0.25">
      <c r="A12" s="1"/>
      <c r="B12" s="56" t="s">
        <v>274</v>
      </c>
      <c r="C12" s="112" t="s">
        <v>271</v>
      </c>
      <c r="D12" s="9">
        <v>1019257.81</v>
      </c>
      <c r="E12" s="9">
        <f t="shared" si="0"/>
        <v>13590.104133333334</v>
      </c>
      <c r="F12" s="9">
        <v>0</v>
      </c>
      <c r="G12" s="9">
        <v>37100.980000000003</v>
      </c>
      <c r="H12" s="14" t="s">
        <v>3</v>
      </c>
      <c r="I12" s="1"/>
    </row>
    <row r="13" spans="1:9" x14ac:dyDescent="0.25">
      <c r="A13" s="1"/>
      <c r="B13" s="56" t="s">
        <v>275</v>
      </c>
      <c r="C13" s="112" t="s">
        <v>276</v>
      </c>
      <c r="D13" s="9">
        <v>339752.62</v>
      </c>
      <c r="E13" s="9">
        <f t="shared" si="0"/>
        <v>6795.0523999999996</v>
      </c>
      <c r="F13" s="9">
        <v>0</v>
      </c>
      <c r="G13" s="9">
        <v>12367</v>
      </c>
      <c r="H13" s="14" t="s">
        <v>3</v>
      </c>
      <c r="I13" s="1"/>
    </row>
    <row r="14" spans="1:9" ht="26.25" x14ac:dyDescent="0.25">
      <c r="A14" s="1"/>
      <c r="B14" s="56" t="s">
        <v>277</v>
      </c>
      <c r="C14" s="112" t="s">
        <v>271</v>
      </c>
      <c r="D14" s="9">
        <v>30113.74</v>
      </c>
      <c r="E14" s="9">
        <f t="shared" si="0"/>
        <v>401.51653333333337</v>
      </c>
      <c r="F14" s="9">
        <v>0</v>
      </c>
      <c r="G14" s="9">
        <v>1096.1400000000001</v>
      </c>
      <c r="H14" s="14" t="s">
        <v>3</v>
      </c>
      <c r="I14" s="1"/>
    </row>
    <row r="15" spans="1:9" x14ac:dyDescent="0.25">
      <c r="A15" s="1"/>
      <c r="B15" s="56" t="s">
        <v>278</v>
      </c>
      <c r="C15" s="112" t="s">
        <v>279</v>
      </c>
      <c r="D15" s="9">
        <v>3459706.52</v>
      </c>
      <c r="E15" s="9">
        <f t="shared" si="0"/>
        <v>691941.304</v>
      </c>
      <c r="F15" s="9">
        <v>0</v>
      </c>
      <c r="G15" s="9">
        <v>125933.32</v>
      </c>
      <c r="H15" s="14" t="s">
        <v>3</v>
      </c>
      <c r="I15" s="1"/>
    </row>
    <row r="16" spans="1:9" x14ac:dyDescent="0.25">
      <c r="A16" s="1"/>
      <c r="B16" s="56" t="s">
        <v>278</v>
      </c>
      <c r="C16" s="112" t="s">
        <v>279</v>
      </c>
      <c r="D16" s="9">
        <v>1319926.95</v>
      </c>
      <c r="E16" s="9">
        <f t="shared" si="0"/>
        <v>263985.39</v>
      </c>
      <c r="F16" s="9">
        <v>0</v>
      </c>
      <c r="G16" s="9">
        <v>48045.34</v>
      </c>
      <c r="H16" s="14" t="s">
        <v>3</v>
      </c>
      <c r="I16" s="1"/>
    </row>
    <row r="17" spans="1:9" ht="39" x14ac:dyDescent="0.25">
      <c r="A17" s="1"/>
      <c r="B17" s="56" t="s">
        <v>280</v>
      </c>
      <c r="C17" s="112" t="s">
        <v>273</v>
      </c>
      <c r="D17" s="9">
        <v>274090.61</v>
      </c>
      <c r="E17" s="9">
        <f t="shared" si="0"/>
        <v>27409.060999999998</v>
      </c>
      <c r="F17" s="9">
        <v>0</v>
      </c>
      <c r="G17" s="9">
        <v>9976.9</v>
      </c>
      <c r="H17" s="14" t="s">
        <v>3</v>
      </c>
      <c r="I17" s="1"/>
    </row>
    <row r="18" spans="1:9" x14ac:dyDescent="0.25">
      <c r="A18" s="1"/>
      <c r="B18" s="56" t="s">
        <v>281</v>
      </c>
      <c r="C18" s="112" t="s">
        <v>271</v>
      </c>
      <c r="D18" s="9">
        <v>115005.22</v>
      </c>
      <c r="E18" s="9">
        <f t="shared" si="0"/>
        <v>1533.4029333333333</v>
      </c>
      <c r="F18" s="9">
        <v>0</v>
      </c>
      <c r="G18" s="9">
        <v>4186.1899999999996</v>
      </c>
      <c r="H18" s="14" t="s">
        <v>3</v>
      </c>
      <c r="I18" s="1"/>
    </row>
    <row r="19" spans="1:9" ht="26.25" x14ac:dyDescent="0.25">
      <c r="A19" s="1"/>
      <c r="B19" s="56" t="s">
        <v>282</v>
      </c>
      <c r="C19" s="112" t="s">
        <v>276</v>
      </c>
      <c r="D19" s="9">
        <v>575026.12</v>
      </c>
      <c r="E19" s="9">
        <f t="shared" si="0"/>
        <v>11500.5224</v>
      </c>
      <c r="F19" s="9">
        <v>0</v>
      </c>
      <c r="G19" s="9">
        <v>20930.95</v>
      </c>
      <c r="H19" s="14" t="s">
        <v>3</v>
      </c>
      <c r="I19" s="1"/>
    </row>
    <row r="20" spans="1:9" ht="26.25" x14ac:dyDescent="0.25">
      <c r="A20" s="1"/>
      <c r="B20" s="56" t="s">
        <v>283</v>
      </c>
      <c r="C20" s="112" t="s">
        <v>284</v>
      </c>
      <c r="D20" s="9">
        <v>38335.07</v>
      </c>
      <c r="E20" s="9">
        <f t="shared" ref="E20:E21" si="1">IFERROR(D20/C20,0)</f>
        <v>1916.7535</v>
      </c>
      <c r="F20" s="9">
        <v>0</v>
      </c>
      <c r="G20" s="9">
        <v>1395.4</v>
      </c>
      <c r="H20" s="14" t="s">
        <v>3</v>
      </c>
      <c r="I20" s="1"/>
    </row>
    <row r="21" spans="1:9" ht="26.25" x14ac:dyDescent="0.25">
      <c r="A21" s="1"/>
      <c r="B21" s="56" t="s">
        <v>285</v>
      </c>
      <c r="C21" s="112" t="s">
        <v>273</v>
      </c>
      <c r="D21" s="9">
        <v>38335.07</v>
      </c>
      <c r="E21" s="9">
        <f t="shared" si="1"/>
        <v>3833.5070000000001</v>
      </c>
      <c r="F21" s="9">
        <v>0</v>
      </c>
      <c r="G21" s="9">
        <v>1395.4</v>
      </c>
      <c r="H21" s="14" t="s">
        <v>3</v>
      </c>
      <c r="I21" s="1"/>
    </row>
    <row r="22" spans="1:9" x14ac:dyDescent="0.25">
      <c r="A22" s="1"/>
      <c r="B22" s="89" t="s">
        <v>238</v>
      </c>
      <c r="C22" s="90"/>
      <c r="D22" s="91"/>
      <c r="E22" s="12">
        <f>SUM(E10:E21)</f>
        <v>1138422.4990333333</v>
      </c>
      <c r="F22" s="12">
        <f t="shared" ref="F22:G22" si="2">SUM(F10:F21)</f>
        <v>0</v>
      </c>
      <c r="G22" s="12">
        <f t="shared" si="2"/>
        <v>336629.58000000007</v>
      </c>
      <c r="H22" s="13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Anlægsprojekter'!F22</f>
        <v>0</v>
      </c>
      <c r="D10" s="14" t="s">
        <v>3</v>
      </c>
      <c r="E10" s="9">
        <f>SUM('Fane 9. Anlægsprojekter'!E22,'Fane 9. Anlægsprojekter'!G22)</f>
        <v>1475052.0790333333</v>
      </c>
      <c r="F10" s="14" t="s">
        <v>3</v>
      </c>
      <c r="G10" s="1"/>
    </row>
    <row r="11" spans="1:7" x14ac:dyDescent="0.25">
      <c r="A11" s="1"/>
      <c r="B11" s="113" t="s">
        <v>286</v>
      </c>
      <c r="C11" s="22">
        <v>42758</v>
      </c>
      <c r="D11" s="14" t="s">
        <v>3</v>
      </c>
      <c r="E11" s="9">
        <v>458000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42758</v>
      </c>
      <c r="D12" s="13" t="s">
        <v>3</v>
      </c>
      <c r="E12" s="12">
        <f>SUM(E10:E11)</f>
        <v>1933052.0790333333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43279.647599999997</v>
      </c>
      <c r="D13" s="13" t="s">
        <v>3</v>
      </c>
      <c r="E13" s="12">
        <f>E12*(1+'Fane 14. Nøgletal'!C13)</f>
        <v>1956635.3143975399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DE8MK1E3C6gmArMfQIUpoX4RRYLM2UWaUYB/X2lbcQTvjnRuvK9oPSlMI7Dge6m3hjrCRY9xx1VksJQ6b/4bg==" saltValue="qX+E91XEEtyOuhur6TQZH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287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287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287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287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5gtE/R/3HlJlkM/YHqxvVt/o2KG87vF6yvwKMRhKmha1dKcF1zCaCd1wybZqhDwnvo7PqsLKnUwpFUn32jNmA==" saltValue="fb2XZcoOExmzG3xgQ2s4T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44837824.662883483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43279.647599999997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1956635.3143975399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907704.10839517461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-685791.80748164095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-259858.51447393876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-1033510.9382758369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45766282.47304479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34934661.378860354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-5297773.7617344446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-1031985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74371185.090170696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45766282.47304479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558348.64617114642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-665383.96173760807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-257768.21258351041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-985946.82128848089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44415532.123606332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35348067.960482448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-3331264.0251167566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76432336.058972016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44415532.123606332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541869.49190799729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-645745.7571410872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-255694.72508148864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-970531.04976422491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43085430.083527528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35766518.10240034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-3331264.0251167566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75520684.160811111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43085430.083527528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525642.24701903586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-626407.75289168872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-253637.91671293316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-955356.31153563643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41775670.349406309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36190073.336049624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77965743.685455933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44991531.880106062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16092.905400000001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845837.16875130008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903313.20049886999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-671591.06373630709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-259162.21986851309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-988197.20826793695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44837824.662883483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32929885.173927762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-7795732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-5297773.7617344446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8733.233999490767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64682937.309076294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13024824.541591074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260496.49083182149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12987703.79164754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259754.07583295082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12950688.835841347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259013.77671682695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12941701.057789274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16409.935636380003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259162.21986851309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12949118.064396217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43807.659300719999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259858.51447393876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12888410.62917552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257768.21258351041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12784736.254074432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255694.72508148864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12681895.835646657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253637.91671293316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29307753.380379353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266700.55576145212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29549271.249048714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1905437.2743868683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556748.34086480981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31438674.485765763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2416420.2308796993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577487.39440670738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33933176.186486863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862500.16097570071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988197.20826793695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34473486.478236765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1980506.2652331898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1033510.9382758369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35852611.683217488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985946.82128848089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35292038.173244543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970531.04976422491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34740229.51038678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955356.31153563643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4.3578256948228851E-3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8.6214773868320965E-3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1.4363502647765281E-2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2020-09-03T08:26:06Z</dcterms:modified>
</cp:coreProperties>
</file>