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FORS Spildevand Roskilde AS (S080)\ØR2027\"/>
    </mc:Choice>
  </mc:AlternateContent>
  <xr:revisionPtr revIDLastSave="0" documentId="13_ncr:1_{B886D4C6-B739-4321-A541-D8667307BDDF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Engangstillæg'!$A$1:$G$22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Engangstillæg'!$B$8:$F$20</definedName>
    <definedName name="EngTillæg_Tabel_Værdi">'5.3. Engangstillæg'!$B$20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Engangstillæg'!$A$1:$G$22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0" i="10"/>
  <c r="C20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2" i="3" l="1"/>
  <c r="C13" i="3"/>
  <c r="C16" i="12"/>
  <c r="C20" i="3" s="1"/>
  <c r="C9" i="7"/>
  <c r="C20" i="7" s="1"/>
  <c r="C11" i="4" s="1"/>
  <c r="C12" i="4" s="1"/>
  <c r="C15" i="4" s="1"/>
  <c r="C19" i="4" s="1"/>
  <c r="C24" i="4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<sst xmlns="http://schemas.openxmlformats.org/spreadsheetml/2006/main" count="351" uniqueCount="156">
  <si>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</si>
  <si>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</si>
  <si>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</si>
  <si>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</si>
  <si>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</si>
  <si>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</si>
  <si>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</si>
  <si>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</si>
  <si>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</si>
  <si>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</si>
  <si>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</si>
  <si>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</si>
  <si>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</si>
  <si>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</si>
  <si>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</si>
  <si>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</si>
  <si>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</si>
  <si>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</si>
  <si>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</si>
  <si>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</si>
  <si>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</si>
  <si>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</si>
  <si>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</si>
  <si>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</si>
  <si>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</si>
  <si>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</si>
  <si>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</si>
  <si>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</si>
  <si>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</si>
  <si>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</si>
  <si>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</si>
  <si>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</si>
  <si>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</si>
  <si>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</si>
  <si>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</si>
  <si>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</si>
  <si>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</si>
  <si>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</si>
  <si>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</si>
  <si>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</si>
  <si>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</si>
  <si>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</si>
  <si>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</si>
  <si>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</si>
  <si>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</si>
  <si>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</si>
  <si>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</si>
  <si>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</si>
  <si>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</si>
  <si>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</si>
  <si>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</si>
  <si>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</si>
  <si>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</si>
  <si>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</si>
  <si>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</si>
  <si>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</si>
  <si>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</si>
  <si>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</si>
  <si>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</si>
  <si>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</si>
  <si>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</si>
  <si>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</si>
  <si>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</si>
  <si>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</si>
  <si>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</si>
  <si>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</si>
  <si>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</si>
  <si>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</si>
  <si>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</si>
  <si>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</si>
  <si>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</si>
  <si>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</si>
  <si>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</si>
  <si>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</si>
  <si>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</si>
  <si>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</si>
  <si>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</si>
  <si>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</si>
  <si>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</si>
  <si>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</si>
  <si>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</si>
  <si>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</si>
  <si>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</si>
  <si>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</si>
  <si>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</si>
  <si>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</si>
  <si>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</si>
  <si>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</si>
  <si>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</si>
  <si>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</si>
  <si>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</si>
  <si>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</si>
  <si>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</si>
  <si>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</si>
  <si>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</si>
  <si>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</si>
  <si>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</si>
  <si>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</si>
  <si>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</si>
  <si>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</si>
  <si>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</si>
  <si>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</si>
  <si>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</si>
  <si>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</si>
  <si>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</si>
  <si>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</si>
  <si>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</si>
  <si>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</si>
  <si>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</si>
  <si>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</si>
  <si>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</si>
  <si>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</si>
  <si>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</si>
  <si>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</si>
  <si>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</si>
  <si>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</si>
  <si>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</si>
  <si>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</si>
  <si>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</si>
  <si>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</si>
  <si>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</si>
  <si>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</si>
  <si>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</si>
  <si>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</si>
  <si>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</si>
  <si>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</si>
  <si>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</si>
  <si>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</si>
  <si>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</si>
  <si>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</si>
  <si>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</si>
  <si>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</si>
  <si>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</si>
  <si>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</si>
  <si>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</si>
  <si>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</si>
  <si>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</si>
  <si>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</si>
  <si>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</si>
  <si>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</si>
  <si>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</si>
  <si>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</si>
  <si>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</si>
  <si>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</si>
  <si>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</si>
  <si>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</si>
  <si>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</si>
  <si>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</si>
  <si>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</si>
  <si>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FSR-UDV-D-KLI-000002 OG FSR-000052 - Jyllinge Nordmark</t>
  </si>
  <si>
    <t>Opsamling Ristehuset – kapacitetsudvidelse</t>
  </si>
  <si>
    <t>FSR §12 Nye tilslutninger 2025</t>
  </si>
  <si>
    <t>FSR-000143-05 Implementering af CSRD</t>
  </si>
  <si>
    <t>NIS-2 Projekter 2025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</si>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</sst>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nW++ERSXQaKxWWTZZBhzpmwf+jjJG7je2F6IsUL0D85PIqC6zjnAmeILdoTBAZtM9U10QfdymN0oUfVGzwoXLg==" saltValue="cUNLAmI2hzzLNYID4/Mjz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146919481.00700304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5591622.9407560006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-1176107.1048604664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4373581.4087597691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155708578.25165835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2368131.6275266903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-2642526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155434183.87918505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IjWumB3oWait1KS4YzK427CfKcVhS9hgHTJDAx3PIxAw68GsQ+WzsGdjGaGPHRwFMQEBClPkA1atD6ZdR0SXxw==" saltValue="40J40fnX9VohO30DwRdPH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42578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158935515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504328.3600603987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Engangstillæg'!C20+'5.3. Engangstillæg'!E20</f>
        <v>8745937.4400430005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168185780.8001034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162634815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5550965.8001033962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-1150154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4400811.8001033962</v>
      </c>
      <c r="D19" s="27" t="s">
        <v>31</v>
      </c>
      <c r="E19" s="11"/>
    </row>
    <row r="20" spans="1:5" ht="28.5" customHeight="1" x14ac:dyDescent="0.25">
      <c r="A20" s="11"/>
      <c r="B20" s="49" t="s">
        <v>154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100*-1150154/(130830511+6007806)</f>
        <v>-0.8405204223609386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2.6166372562339055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gJyWIZdvIToLS0/hmF5dyIl5AMV2Vjibq7NvxI3vp0TMtlPQ8woesc34ZiHIbHtyCm2AEgPX/S+qCyk6l+nWtw==" saltValue="e8VQcMsObbGiV+ZZoUMuP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144722836.51536268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504328.3600603987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-1274490.5587421635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-1159904.3613858928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4126711.0517080259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146919481.00700304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2417713.2746232701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-5556570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155</v>
      </c>
      <c r="C23" s="78">
        <v>143780624.28162631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O8NCbr6JBL3V70IgVHMyIXybgQ45QkfC/HYOlX0oaKFL9Q2hhB17pWdktiKSX2NV4rYpfO14wLVYkOjo8+UPPQ==" saltValue="9WLvx1BQrJIEvRbd5lUKz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59671279.871497266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-1193425.5974299454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327500.96895599994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58805355.243023321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-1176107.1048604664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97586201.494968906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5264121.9717999995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102850323.46676891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-1176107.1048604664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GwyeAtoMaUGbmXyUevkF+3X4dAe/GBClotpry+cANhfExJqnaDiwBNXjjCxyF4EX1MHa3OBEW6yyqTnkbj1gjQ==" saltValue="3Clpk2gu85YbK5gXZcmqQ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9922.4400430000096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147</v>
      </c>
      <c r="C12" s="98">
        <v>449400</v>
      </c>
      <c r="D12" s="46" t="s">
        <v>31</v>
      </c>
      <c r="E12" s="11"/>
    </row>
    <row r="13" spans="1:5" ht="15" customHeight="1" x14ac:dyDescent="0.25">
      <c r="A13" s="11"/>
      <c r="B13" s="99" t="s">
        <v>148</v>
      </c>
      <c r="C13" s="98">
        <v>101109</v>
      </c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560431.44004300004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9NKmJ4aW1uOjLO65mS1uEgxZb2yqP+I+JRGVE6V2oB7qye+wrdhyTfRXjkXYXCnzjvHJe/2U1EaXHRreH+Aq3Q==" saltValue="HYa9opYI4EEEFkt7KZhmd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2434859.2151996498</v>
      </c>
      <c r="D9" s="33">
        <v>1585228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142465.55995699999</v>
      </c>
      <c r="D10" s="33">
        <v>152388</v>
      </c>
      <c r="E10" s="33">
        <f t="shared" ref="E10:E19" si="0">MAX(D10-C10,0)</f>
        <v>9922.4400430000096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713760.41435440001</v>
      </c>
      <c r="D11" s="33">
        <v>481995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a/z4WXCynj1aWQPnzne+gYqXETNk/lpq5zizdxlsLg6S+LB/Pe1Bmhyj+VdrrOVldK/m7+3rGQehk4bPZHCRug==" saltValue="2UgoUlljqAlILYJZ4oRRx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91240</v>
      </c>
      <c r="D10" s="46" t="s">
        <v>31</v>
      </c>
      <c r="E10" s="33">
        <v>1246161</v>
      </c>
      <c r="F10" s="46" t="s">
        <v>31</v>
      </c>
      <c r="G10" s="11"/>
    </row>
    <row r="11" spans="1:7" ht="15" customHeight="1" x14ac:dyDescent="0.25">
      <c r="A11" s="11"/>
      <c r="B11" s="112" t="s">
        <v>150</v>
      </c>
      <c r="C11" s="33">
        <v>0</v>
      </c>
      <c r="D11" s="46" t="s">
        <v>31</v>
      </c>
      <c r="E11" s="33">
        <v>3337954</v>
      </c>
      <c r="F11" s="46" t="s">
        <v>31</v>
      </c>
      <c r="G11" s="11"/>
    </row>
    <row r="12" spans="1:7" ht="15" customHeight="1" x14ac:dyDescent="0.25">
      <c r="A12" s="11"/>
      <c r="B12" s="112" t="s">
        <v>151</v>
      </c>
      <c r="C12" s="33">
        <v>94569</v>
      </c>
      <c r="D12" s="46" t="s">
        <v>31</v>
      </c>
      <c r="E12" s="33">
        <v>532147</v>
      </c>
      <c r="F12" s="46" t="s">
        <v>31</v>
      </c>
      <c r="G12" s="11"/>
    </row>
    <row r="13" spans="1:7" ht="15" customHeight="1" x14ac:dyDescent="0.25">
      <c r="A13" s="11"/>
      <c r="B13" s="112" t="s">
        <v>20</v>
      </c>
      <c r="C13" s="33">
        <v>138989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324798</v>
      </c>
      <c r="D18" s="101" t="s">
        <v>31</v>
      </c>
      <c r="E18" s="100">
        <f>SUM(E10:E17)</f>
        <v>5116262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-6495.96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9198.9289559999997</v>
      </c>
      <c r="D21" s="46" t="s">
        <v>31</v>
      </c>
      <c r="E21" s="33">
        <f>SUM(E18:E20)*'8. Nøgletal'!C9</f>
        <v>147859.9718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327500.968956</v>
      </c>
      <c r="D22" s="101" t="s">
        <v>31</v>
      </c>
      <c r="E22" s="100">
        <f>SUM(E18:E21)</f>
        <v>5264121.9718000004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T8KBjhmv63jHj8xR+Rk8fkgzM4sCA77wP0ONdXzbVvq7lNMGhfOqLwfa52QImMLKAQ5iyFIB1otx8ljUwsVxKw==" saltValue="c3C0QogGHJC0OXmJLJ7Iu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67539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439648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0</v>
      </c>
      <c r="D12" s="46" t="s">
        <v>31</v>
      </c>
      <c r="E12" s="33">
        <v>50520</v>
      </c>
      <c r="F12" s="46" t="s">
        <v>31</v>
      </c>
      <c r="G12" s="11"/>
    </row>
    <row r="13" spans="1:7" ht="15" customHeight="1" x14ac:dyDescent="0.25">
      <c r="A13" s="11"/>
      <c r="B13" s="112" t="s">
        <v>151</v>
      </c>
      <c r="C13" s="33">
        <v>0</v>
      </c>
      <c r="D13" s="46" t="s">
        <v>31</v>
      </c>
      <c r="E13" s="33">
        <v>796847</v>
      </c>
      <c r="F13" s="46" t="s">
        <v>31</v>
      </c>
      <c r="G13" s="11"/>
    </row>
    <row r="14" spans="1:7" ht="15" customHeight="1" x14ac:dyDescent="0.25">
      <c r="A14" s="11"/>
      <c r="B14" s="112" t="s">
        <v>20</v>
      </c>
      <c r="C14" s="33">
        <v>1389892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12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112"/>
      <c r="C19" s="33"/>
      <c r="D19" s="46" t="s">
        <v>31</v>
      </c>
      <c r="E19" s="33"/>
      <c r="F19" s="46" t="s">
        <v>31</v>
      </c>
      <c r="G19" s="11"/>
    </row>
    <row r="20" spans="1:7" ht="15" customHeight="1" x14ac:dyDescent="0.25">
      <c r="A20" s="11"/>
      <c r="B20" s="25" t="s">
        <v>107</v>
      </c>
      <c r="C20" s="100">
        <f>SUM(C10:C19)</f>
        <v>1897079</v>
      </c>
      <c r="D20" s="101" t="s">
        <v>31</v>
      </c>
      <c r="E20" s="100">
        <f>SUM(E10:E19)</f>
        <v>847367</v>
      </c>
      <c r="F20" s="101" t="s">
        <v>31</v>
      </c>
      <c r="G20" s="11"/>
    </row>
    <row r="21" spans="1:7" ht="15" customHeight="1" x14ac:dyDescent="0.25">
      <c r="A21" s="11"/>
      <c r="B21" s="11"/>
      <c r="C21" s="11"/>
      <c r="D21" s="11"/>
      <c r="E21" s="11"/>
      <c r="F21" s="11"/>
      <c r="G21" s="11"/>
    </row>
    <row r="22" spans="1:7" ht="15" customHeight="1" x14ac:dyDescent="0.25">
      <c r="A22" s="11"/>
      <c r="B22" s="113"/>
      <c r="C22" s="113"/>
      <c r="D22" s="113"/>
      <c r="E22" s="113"/>
      <c r="F22" s="113"/>
      <c r="G22" s="11"/>
    </row>
  </sheetData>
  <sheetProtection algorithmName="SHA-512" hashValue="bldZG86yY64fd8nlRepu0Ojv/3Hd5uTdV65a6CeInj8ZYWt6F+ZFGNbhRytCA9luY8PmFi8weFlAB/h1o0emsQ==" saltValue="q10rJVngClZidnB3zj5O3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>
        <v>2282619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-45652.38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2368131.6275266903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tu4z94YOg401DhM8VpwDv8LxejyoF4dpJG7MghrKCKy0q4rG4gT/WGIXlbY2GzfOS7zRbcRk7tQCUgAv1t/EgA==" saltValue="xkJ/9WSiEjEfCJXgxciAR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>
        <v>4180049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1537523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-2642526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140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-2642526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OlfxPj08ItfD/icRvk51JS0JNvi2i0URzaXHnBZ1aUp5CMBZvH1k7k6J8y9tiERljKreHZsmMdlb/tFfTuoZmQ==" saltValue="hfyDsLIH07qASfaQFMQWt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+BHoiw/16ay/tW+wCicPlLzx39a2031YB9GSWlLT999YNWWSn3LGzDysBZ4J3nwAWsQ39flw0JWDA6loH/smbg==" saltValue="Sd7TIm0h4bA26aS42c5N4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q9Jkah7GI8yrWTq5D6FgcSbJrcIkCp9qTR5dTd/6DBSyZ+J9iueiCUTMdIiRssBUW7GiUSuGyswBWffjk43l4g==" saltValue="X7B0Xdf+PMPyYD33K13r4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1lE4cFb86yk1TiIU0h4J1GBvm0U6p+PGKKFjJyrJ0vQbqOXJRZEz+5DihFxmoNgoeOZ7Wf01BXA8/KoyNJvRmw==" saltValue="tsoBLdmZn5zNCzPUf7glP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PtSUvDQAaMrl6bz8twvH3sQgBMjPif970AtM2ei5Cr4mD+CHMUXq5SY3dX997HyHfQU0v+AbPbrUn98Q+TgAYg==" saltValue="0LS7s97S7AYN6y6clE3zi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2026-10-07T07:52:06Z</dcterms:modified>
</cp:coreProperties>
</file>