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Mølleåværket AS (S069)\ØR2027\"/>
    </mc:Choice>
  </mc:AlternateContent>
  <xr:revisionPtr revIDLastSave="0" documentId="13_ncr:1_{30CC29C2-CE10-46C1-9964-74A984295E04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E9" i="8"/>
  <c r="C9" i="7" s="1"/>
  <c r="C25" i="7"/>
  <c r="C18" i="3" s="1"/>
  <c r="C16" i="6"/>
  <c r="C12" i="11" l="1"/>
  <c r="C19" i="3" s="1"/>
  <c r="C16" i="12"/>
  <c r="C20" i="3" s="1"/>
  <c r="C12" i="3"/>
  <c r="C10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<sst xmlns="http://schemas.openxmlformats.org/spreadsheetml/2006/main" count="334" uniqueCount="156">
  <si>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</si>
  <si>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</si>
  <si>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</si>
  <si>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</si>
  <si>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</si>
  <si>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</si>
  <si>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</si>
  <si>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</si>
  <si>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</si>
  <si>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</si>
  <si>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</si>
  <si>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</si>
  <si>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</si>
  <si>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</si>
  <si>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</si>
  <si>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</si>
  <si>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</si>
  <si>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</si>
  <si>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</si>
  <si>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</si>
  <si>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</si>
  <si>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</si>
  <si>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</si>
  <si>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</si>
  <si>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</si>
  <si>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</si>
  <si>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</si>
  <si>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</si>
  <si>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</si>
  <si>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</si>
  <si>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</si>
  <si>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</si>
  <si>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</si>
  <si>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</si>
  <si>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</si>
  <si>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</si>
  <si>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</si>
  <si>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</si>
  <si>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</si>
  <si>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</si>
  <si>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</si>
  <si>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</si>
  <si>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</si>
  <si>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</si>
  <si>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</si>
  <si>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</si>
  <si>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</si>
  <si>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</si>
  <si>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</si>
  <si>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</si>
  <si>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</si>
  <si>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</si>
  <si>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</si>
  <si>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</si>
  <si>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</si>
  <si>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</si>
  <si>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</si>
  <si>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</si>
  <si>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</si>
  <si>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</si>
  <si>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</si>
  <si>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</si>
  <si>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</si>
  <si>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</si>
  <si>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</si>
  <si>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</si>
  <si>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</si>
  <si>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</si>
  <si>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</si>
  <si>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</si>
  <si>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</si>
  <si>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</si>
  <si>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</si>
  <si>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</si>
  <si>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</si>
  <si>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</si>
  <si>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</si>
  <si>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</si>
  <si>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</si>
  <si>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</si>
  <si>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</si>
  <si>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</si>
  <si>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</si>
  <si>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</si>
  <si>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</si>
  <si>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</si>
  <si>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</si>
  <si>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</si>
  <si>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</si>
  <si>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</si>
  <si>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</si>
  <si>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</si>
  <si>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</si>
  <si>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</si>
  <si>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</si>
  <si>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</si>
  <si>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</si>
  <si>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</si>
  <si>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</si>
  <si>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</si>
  <si>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</si>
  <si>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</si>
  <si>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</si>
  <si>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</si>
  <si>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</si>
  <si>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</si>
  <si>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</si>
  <si>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</si>
  <si>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</si>
  <si>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</si>
  <si>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</si>
  <si>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</si>
  <si>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</si>
  <si>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</si>
  <si>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</si>
  <si>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</si>
  <si>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</si>
  <si>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</si>
  <si>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</si>
  <si>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</si>
  <si>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</si>
  <si>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</si>
  <si>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</si>
  <si>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</si>
  <si>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</si>
  <si>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</si>
  <si>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</si>
  <si>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</si>
  <si>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</si>
  <si>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</si>
  <si>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</si>
  <si>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</si>
  <si>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</si>
  <si>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</si>
  <si>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</si>
  <si>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</si>
  <si>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</si>
  <si>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</si>
  <si>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</si>
  <si>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</si>
  <si>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</si>
  <si>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</si>
  <si>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</si>
  <si>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</si>
  <si>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</si>
  <si>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</si>
  <si>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</si>
  <si>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</si>
  <si>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</si>
  <si>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Monitering af lattergas emissioner</t>
  </si>
  <si>
    <t>Opgradering af membranrensning</t>
  </si>
  <si>
    <t>Optimering sandfang</t>
  </si>
  <si>
    <t>Udvidelse af forsyningsområde</t>
  </si>
  <si>
    <t>NIS2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</si>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</sst>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OZHSDl82Tp1b2ZeEtSPu2AGiIGu5f6s1ePqqPeMIPqFuyPZbOtMrslCQ67lP62kljRfL3N1seQnpIWkEzRUkjg==" saltValue="5SN6+krYuoynKyefpD31p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0o+LQ+nKn271WMvnogj3vEWuh/HyuFk3is2xRBTxl3VpL3MfXCKw1hhbAgPbmQgVo7kJpWVRGg+jdjeqHssPrg==" saltValue="WjjogzdOXN06bZVxicxVy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141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x4BvmfOdhiHgASQYGJZzisO5PdjRrrw7TNg7cOxJw2XdLqKegmxpZpV7Yrvq2FuEZ95YNcVeuLZeYxC6+haUuw==" saltValue="wXcfGwNaKJSWhAQpYVqGr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fhW7fL6dq3D3XSWBkF+c1Kz7GPrpCtcsIv5TiMc8kKJ4vtxRpt4qnDk47VTcfdX2zu3mtDZqGikl59ieGvicJA==" saltValue="t9XWOxoNM2en6jwO5wtV4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hv84gXtWwFPVYMJQ+Ya0/8/ye5udGUjBZjlhqDBoAOuiNum8JyKQskWlKPKgbJX9Nr2wrtPLp6aX9b24GcqN4A==" saltValue="dV/2nIIds4PxSAvvGublE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HmYFUI8GjwDPZ2z88/Dm1qVoxZAiC0EMqcbPTnEzK2xtpYx3rzdUTGGlDw8aakL1+Ni59JXwEIvTNlG7GSJzxA==" saltValue="83Vj1nPQa+uu2Q5NYKQnB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0.02</v>
      </c>
      <c r="D23" s="22"/>
    </row>
    <row r="24" spans="1:4" ht="15" customHeight="1" x14ac:dyDescent="0.25">
      <c r="A24" s="11"/>
      <c r="B24" s="44" t="s">
        <v>121</v>
      </c>
      <c r="C24" s="8">
        <v>0.02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/MOJldXmpE9rDbruecozUwJDG8ePp6SmiTe1oveBXEx9G/VI6V0NB0pq7aQgQV9MCOVWR29HPOrRuXHAChvDdw==" saltValue="ipw7jWcqD9JXWdrJ9xpvM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65280371.318006344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1498004.0105300001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-1335567.5065707269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-778252.68462244747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1868805.6434692177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66533360.78081239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66533360.78081239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2pTcX38xCsAFmAcfgivfpcw5mX1BlkeHL/gWrgmPSIRs13g/L1EjhLyxfWNgh3et0taO1P+lNQiEUhkLuxmWzw==" saltValue="W/hFgq3oRPojAkGb4a0Ss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2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73690826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2300457.6219888851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3569658.5592465103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79560942.181235403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76030483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3530459.1812354028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5279545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8810004.1812354028</v>
      </c>
      <c r="D19" s="27" t="s">
        <v>31</v>
      </c>
      <c r="E19" s="11"/>
    </row>
    <row r="20" spans="1:5" ht="27.75" customHeight="1" x14ac:dyDescent="0.25">
      <c r="A20" s="11"/>
      <c r="B20" s="49" t="s">
        <v>154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143</v>
      </c>
      <c r="C22" s="26"/>
      <c r="D22" s="27"/>
      <c r="E22" s="11"/>
    </row>
    <row r="23" spans="1:5" ht="15" customHeight="1" x14ac:dyDescent="0.25">
      <c r="A23" s="11"/>
      <c r="B23" s="52" t="s">
        <v>144</v>
      </c>
      <c r="C23" s="53">
        <f>100*5279545/(63827874+5279545)</f>
        <v>7.6396211526869493</v>
      </c>
      <c r="D23" s="46" t="s">
        <v>145</v>
      </c>
      <c r="E23" s="11"/>
    </row>
    <row r="24" spans="1:5" ht="15" customHeight="1" x14ac:dyDescent="0.25">
      <c r="A24" s="11"/>
      <c r="B24" s="52" t="s">
        <v>146</v>
      </c>
      <c r="C24" s="53">
        <f>C19/C12*100</f>
        <v>11.073277841741371</v>
      </c>
      <c r="D24" s="46" t="s">
        <v>145</v>
      </c>
      <c r="E24" s="11"/>
    </row>
    <row r="25" spans="1:5" ht="56.25" customHeight="1" x14ac:dyDescent="0.25">
      <c r="A25" s="11"/>
      <c r="B25" s="54" t="s">
        <v>147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UE2UTfL+YiDqK9m2q1RhghiZdcyYKZAJIsQvi5aKOgRN1rfr0QsH/y5mIMYMhhqDY2jBa4PTLl9kyJAWfX8E1w==" saltValue="1CgkEVKHVkq9aMnK/IIG3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63209116.82154227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2300457.6219888851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-1310191.4888706231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-752622.99936231435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1833611.3627081185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65280371.318006344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155</v>
      </c>
      <c r="C23" s="78">
        <v>65280371.318006344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tQYci1I4hKU3vK6pdx8H/3QrmVVSPFAlwpwu3tfBZ58zg8fLHcWcOwKP+GJH7dVST5kc7n7OEOp05IyLOW0WNA==" saltValue="He5QunIPs8TH8/jPRPpZe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38718690.202194259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-774373.8040438852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968317.83297199989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38912634.231122375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-778252.68462244747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34933571.150604039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560660.98569999996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35494232.136304036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-778252.68462244747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EUTNYNB/trN4jAVKtIADPTiR9VcGXcqKGAX85HJ+sgunVNroyglzvUyOZ3oKrmJOEOBkARKfz95I/NoS05vdtQ==" saltValue="xHJ6ajV+xydkIdOMijWfG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8950.5592465100053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148</v>
      </c>
      <c r="C13" s="99">
        <v>86389</v>
      </c>
      <c r="D13" s="46" t="s">
        <v>31</v>
      </c>
      <c r="E13" s="11"/>
    </row>
    <row r="14" spans="1:5" ht="15" customHeight="1" x14ac:dyDescent="0.25">
      <c r="A14" s="11"/>
      <c r="B14" s="98"/>
      <c r="C14" s="99"/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95339.559246510005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mkvTCVPvbL484g09JHwd8QoctQs/HKJIqB5SI4KIiBYgGimkT9LwjnwmsUIYv0S7dnBn7rbv6UZ0vHCnIremMg==" saltValue="1CzvxXTeZ09VEYFwnc36k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5546564.6082941862</v>
      </c>
      <c r="D9" s="33">
        <v>5110842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167844.44075348999</v>
      </c>
      <c r="D10" s="33">
        <v>176795</v>
      </c>
      <c r="E10" s="33">
        <f t="shared" ref="E10:E19" si="0">MAX(D10-C10,0)</f>
        <v>8950.5592465100053</v>
      </c>
      <c r="F10" s="46" t="s">
        <v>31</v>
      </c>
      <c r="G10" s="11"/>
    </row>
    <row r="11" spans="1:7" ht="38.25" customHeight="1" x14ac:dyDescent="0.25">
      <c r="A11" s="11"/>
      <c r="B11" s="97" t="s">
        <v>139</v>
      </c>
      <c r="C11" s="33">
        <v>282861.44665949303</v>
      </c>
      <c r="D11" s="33">
        <v>268861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1013935.4742533249</v>
      </c>
      <c r="D12" s="33">
        <v>901679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8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ivqhU4/sBgn44B5VDVF0pkwGrW9qj6OLlnRHf2Uw0i1qZOPX+/fPRlk1cwm0paXuGNZEkRj0C/ZQayF2N8Y/jg==" saltValue="aTogkjd6xUTXn/iORKyTt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0</v>
      </c>
      <c r="D10" s="46" t="s">
        <v>31</v>
      </c>
      <c r="E10" s="33">
        <v>46956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0</v>
      </c>
      <c r="D11" s="46" t="s">
        <v>31</v>
      </c>
      <c r="E11" s="33">
        <v>431439</v>
      </c>
      <c r="F11" s="46" t="s">
        <v>31</v>
      </c>
      <c r="G11" s="11"/>
    </row>
    <row r="12" spans="1:7" ht="15" customHeight="1" x14ac:dyDescent="0.25">
      <c r="A12" s="11"/>
      <c r="B12" s="112" t="s">
        <v>151</v>
      </c>
      <c r="C12" s="33">
        <v>0</v>
      </c>
      <c r="D12" s="46" t="s">
        <v>31</v>
      </c>
      <c r="E12" s="33">
        <v>66518</v>
      </c>
      <c r="F12" s="46" t="s">
        <v>31</v>
      </c>
      <c r="G12" s="11"/>
    </row>
    <row r="13" spans="1:7" ht="15" customHeight="1" x14ac:dyDescent="0.25">
      <c r="A13" s="11"/>
      <c r="B13" s="112" t="s">
        <v>152</v>
      </c>
      <c r="C13" s="33">
        <v>960326</v>
      </c>
      <c r="D13" s="46" t="s">
        <v>31</v>
      </c>
      <c r="E13" s="33">
        <v>0</v>
      </c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960326</v>
      </c>
      <c r="D18" s="101" t="s">
        <v>31</v>
      </c>
      <c r="E18" s="100">
        <f>SUM(E10:E17)</f>
        <v>544913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-19206.52</v>
      </c>
      <c r="D19" s="46" t="s">
        <v>31</v>
      </c>
      <c r="E19" s="33">
        <f>-E18*'8. Nøgletal'!C23</f>
        <v>-10898.26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-19206.52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26643.284543999998</v>
      </c>
      <c r="D21" s="46" t="s">
        <v>31</v>
      </c>
      <c r="E21" s="33">
        <f>SUM(E18:E20)*'8. Nøgletal'!C9</f>
        <v>15433.025985999999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948556.24454400002</v>
      </c>
      <c r="D22" s="101" t="s">
        <v>31</v>
      </c>
      <c r="E22" s="100">
        <f>SUM(E18:E21)</f>
        <v>549447.76598599995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7ijt1a7YKJM7GDG7K8uRQJm340Put4uW80XWpNHsy548bIcwc6LI1KZUUqbv9aQwrFuXzEplP9aryJnQIatGXA==" saltValue="UQTxb0tyR3NhdX1Kh1CL2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>
        <v>1969080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1969080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f0qrAkfXnST3Rxedb0Qb8hduv6fBNbb4Z7CDRwppap1wKWN26xZlbpIctE8xkZK3/0Anrro12c/+lOvLXEeapw==" saltValue="HCDPAr4BdLqxJanm6uEOQ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2026-08-24T11:13:33Z</dcterms:modified>
</cp:coreProperties>
</file>