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TREFOR Vand AS (V188)\ØR2027\"/>
    </mc:Choice>
  </mc:AlternateContent>
  <xr:revisionPtr revIDLastSave="0" documentId="13_ncr:1_{17A2A976-C9C3-4949-AFED-CAC0520F8969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Engangstillæg'!$A$1:$G$21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Engangstillæg'!$B$8:$F$19</definedName>
    <definedName name="EngTillæg_Tabel_Værdi">'5.3. Engangstillæg'!$B$19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Engangstillæg'!$A$1:$G$21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9" i="10"/>
  <c r="C19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E9" i="8"/>
  <c r="C9" i="7" s="1"/>
  <c r="C25" i="7"/>
  <c r="C18" i="3" s="1"/>
  <c r="C16" i="6"/>
  <c r="C12" i="3" l="1"/>
  <c r="C13" i="3"/>
  <c r="C12" i="11"/>
  <c r="C19" i="3" s="1"/>
  <c r="C10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<sst xmlns="http://schemas.openxmlformats.org/spreadsheetml/2006/main" count="352" uniqueCount="161">
  <si>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</si>
  <si>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</si>
  <si>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</si>
  <si>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</si>
  <si>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</si>
  <si>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</si>
  <si>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</si>
  <si>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</si>
  <si>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</si>
  <si>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</si>
  <si>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</si>
  <si>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</si>
  <si>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</si>
  <si>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</si>
  <si>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</si>
  <si>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</si>
  <si>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</si>
  <si>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</si>
  <si>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</si>
  <si>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</si>
  <si>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</si>
  <si>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</si>
  <si>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</si>
  <si>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</si>
  <si>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</si>
  <si>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</si>
  <si>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</si>
  <si>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</si>
  <si>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</si>
  <si>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</si>
  <si>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</si>
  <si>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</si>
  <si>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</si>
  <si>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</si>
  <si>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</si>
  <si>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</si>
  <si>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</si>
  <si>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</si>
  <si>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</si>
  <si>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</si>
  <si>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</si>
  <si>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</si>
  <si>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</si>
  <si>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</si>
  <si>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</si>
  <si>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</si>
  <si>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</si>
  <si>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</si>
  <si>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</si>
  <si>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</si>
  <si>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</si>
  <si>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</si>
  <si>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</si>
  <si>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</si>
  <si>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</si>
  <si>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</si>
  <si>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</si>
  <si>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</si>
  <si>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</si>
  <si>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</si>
  <si>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</si>
  <si>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</si>
  <si>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</si>
  <si>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</si>
  <si>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</si>
  <si>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</si>
  <si>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</si>
  <si>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</si>
  <si>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</si>
  <si>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</si>
  <si>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</si>
  <si>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</si>
  <si>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</si>
  <si>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</si>
  <si>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</si>
  <si>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</si>
  <si>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</si>
  <si>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</si>
  <si>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</si>
  <si>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</si>
  <si>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</si>
  <si>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</si>
  <si>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</si>
  <si>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</si>
  <si>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</si>
  <si>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</si>
  <si>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</si>
  <si>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</si>
  <si>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</si>
  <si>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</si>
  <si>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</si>
  <si>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</si>
  <si>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</si>
  <si>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</si>
  <si>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</si>
  <si>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</si>
  <si>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</si>
  <si>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</si>
  <si>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</si>
  <si>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</si>
  <si>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</si>
  <si>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</si>
  <si>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</si>
  <si>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</si>
  <si>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</si>
  <si>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</si>
  <si>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</si>
  <si>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</si>
  <si>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</si>
  <si>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</si>
  <si>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</si>
  <si>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</si>
  <si>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</si>
  <si>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</si>
  <si>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</si>
  <si>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</si>
  <si>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</si>
  <si>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</si>
  <si>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</si>
  <si>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</si>
  <si>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</si>
  <si>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</si>
  <si>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</si>
  <si>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</si>
  <si>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</si>
  <si>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</si>
  <si>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</si>
  <si>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</si>
  <si>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</si>
  <si>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</si>
  <si>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</si>
  <si>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</si>
  <si>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</si>
  <si>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</si>
  <si>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</si>
  <si>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</si>
  <si>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</si>
  <si>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</si>
  <si>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</si>
  <si>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</si>
  <si>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</si>
  <si>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</si>
  <si>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</si>
  <si>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</si>
  <si>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</si>
  <si>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</si>
  <si>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</si>
  <si>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</si>
  <si>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</si>
  <si>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</si>
  <si>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Frivillige aftaler om dyrkningspraksis eller andre restriktioner i arealanvendelse</t>
  </si>
  <si>
    <t>§11 - Overvågning af boringer</t>
  </si>
  <si>
    <t>§11 Mål - Middelfart VV</t>
  </si>
  <si>
    <t>§11 Tillægsansøgning - Decentral rensning med aktiv kul</t>
  </si>
  <si>
    <t>§13 Flytning af forsyningsledning</t>
  </si>
  <si>
    <t>§12 udvidelse - målere</t>
  </si>
  <si>
    <t>§12 udvidelse - Nyudstykninger</t>
  </si>
  <si>
    <t>§ 11 Eksterne konsulent omk. til BNBO</t>
  </si>
  <si>
    <t>Økonomisk ramme for 2026</t>
  </si>
  <si>
    <t>§11 Nye krav til drikkevandskvalitet</t>
  </si>
  <si>
    <t>§11 Sløjfning af boringer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</si>
</sst>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hHbPE+V2tH8KqeTd9M2BTMjEiWP+9xMECKFBI++M44zkRd6nTqHGlJoUlTHGLpsdjpa0V/jKq2KaLjaaZeixtw==" saltValue="t0xI6OD1pv/KkPPKtuItw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174145684.85674554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6776475.6521500004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-3618443.210177911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-1333713.9434210192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2270013.0432833266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178240016.39857996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178240016.39857996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qKwQM1WajXMQVTIfw3Xjim4nmBqevn4pOE2qLxPaRDaFntEGe3gobDK+G7DtEGZfxvuHHta6lW5sDLsunu1RFQ==" saltValue="JZCm6rBbugfmoxqtGk0+q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244703898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2448513.9379079998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Engangstillæg'!C19+'5.3. Engangstillæg'!E19</f>
        <v>13138527.1004635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260290939.0383715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289714664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-29423724.961628497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1355539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-28068185.961628497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100*1355539/(246103441+8705360)</f>
        <v>0.53198280227377237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-10.783389566046612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y4w8Zo8G7NuymDMPiUwTZh04nUAI+XllhOULdIuYlHFdWvuL1zjoOm7UAERXOmtFvN3DNVSdKbLgpx0x9Arptg==" saltValue="QlMUqsRXK3s1z4/Yh1n1q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165472115.06637192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2448513.9379079998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-3358412.5800855984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-1244496.4047386684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10827964.837289909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174145684.85674554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158</v>
      </c>
      <c r="C23" s="75">
        <v>174145684.85674554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FcOj5sTZWAmkvuybkrEtnzd2lnsijLul6FUODJtDYZBWMwPUDuHZtCWyngdQxV7aZDeuNYu/vIjF3ycFMkxwIw==" saltValue="MAZUoh+eUPA2roEObz861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66350325.604778536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-1327006.5120955708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1662378.078368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66685697.171050966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-1333713.9434210192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144678897.37432289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5253085.3643000005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149931982.7386229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-1333713.9434210192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YJvwreWIHewWCZH6WZcOSuWUjJkxBIxwnKOVOxU1yqSbT4k/ONM47+ilfyGsku0jGxEAr7667c73JtTx9h1txw==" saltValue="IgurKFPg2oAOMYMw3wfUv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22025.760463499988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149</v>
      </c>
      <c r="C13" s="96">
        <v>198513.11</v>
      </c>
      <c r="D13" s="46" t="s">
        <v>31</v>
      </c>
      <c r="E13" s="11"/>
    </row>
    <row r="14" spans="1:5" ht="15" customHeight="1" x14ac:dyDescent="0.25">
      <c r="A14" s="11"/>
      <c r="B14" s="95" t="s">
        <v>150</v>
      </c>
      <c r="C14" s="96">
        <v>2690380</v>
      </c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2910918.8704634998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kuPCEvB9mcgAmSNHZxqZ6rKpVAvwtfLrYWNArUbdD3xd2wlLoLKZD831G1GveoOq41WMJ/E4/cexPsvwI1k52w==" saltValue="wZqzdppbahEdYN+6gxCIv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77099488.997615457</v>
      </c>
      <c r="D9" s="33">
        <v>70259516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319325.23953650001</v>
      </c>
      <c r="D10" s="33">
        <v>341351</v>
      </c>
      <c r="E10" s="33">
        <f t="shared" ref="E10:E19" si="0">MAX(D10-C10,0)</f>
        <v>22025.760463499988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314743.14690579998</v>
      </c>
      <c r="D11" s="33">
        <v>202971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536998.51640424004</v>
      </c>
      <c r="D12" s="33">
        <v>430576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nasCrB1ATjeIQYuxwlQG8f1CV3XQxsJgroleH/uw9SC6zqNKNMU2OUMEvaN66keBeIJW37+hzAfWc6wpp/zozw==" saltValue="dmJR+2ucLtdJEbYopQ4aE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151</v>
      </c>
      <c r="C10" s="33">
        <v>142373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152</v>
      </c>
      <c r="C11" s="33">
        <v>0</v>
      </c>
      <c r="D11" s="46" t="s">
        <v>31</v>
      </c>
      <c r="E11" s="33">
        <v>3454651</v>
      </c>
      <c r="F11" s="46" t="s">
        <v>31</v>
      </c>
      <c r="G11" s="11"/>
    </row>
    <row r="12" spans="1:7" ht="15" customHeight="1" x14ac:dyDescent="0.25">
      <c r="A12" s="11"/>
      <c r="B12" s="115" t="s">
        <v>153</v>
      </c>
      <c r="C12" s="33">
        <v>257985</v>
      </c>
      <c r="D12" s="46" t="s">
        <v>31</v>
      </c>
      <c r="E12" s="33">
        <v>193386</v>
      </c>
      <c r="F12" s="46" t="s">
        <v>31</v>
      </c>
      <c r="G12" s="11"/>
    </row>
    <row r="13" spans="1:7" ht="15" customHeight="1" x14ac:dyDescent="0.25">
      <c r="A13" s="11"/>
      <c r="B13" s="115" t="s">
        <v>154</v>
      </c>
      <c r="C13" s="33">
        <v>0</v>
      </c>
      <c r="D13" s="46" t="s">
        <v>31</v>
      </c>
      <c r="E13" s="33">
        <v>140618</v>
      </c>
      <c r="F13" s="46" t="s">
        <v>31</v>
      </c>
      <c r="G13" s="11"/>
    </row>
    <row r="14" spans="1:7" ht="15" customHeight="1" x14ac:dyDescent="0.25">
      <c r="A14" s="11"/>
      <c r="B14" s="115" t="s">
        <v>155</v>
      </c>
      <c r="C14" s="33">
        <v>1190474</v>
      </c>
      <c r="D14" s="46" t="s">
        <v>31</v>
      </c>
      <c r="E14" s="33">
        <v>870695</v>
      </c>
      <c r="F14" s="46" t="s">
        <v>31</v>
      </c>
      <c r="G14" s="11"/>
    </row>
    <row r="15" spans="1:7" ht="15" customHeight="1" x14ac:dyDescent="0.25">
      <c r="A15" s="11"/>
      <c r="B15" s="115" t="s">
        <v>156</v>
      </c>
      <c r="C15" s="33">
        <v>0</v>
      </c>
      <c r="D15" s="46" t="s">
        <v>31</v>
      </c>
      <c r="E15" s="33">
        <v>267111</v>
      </c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1590832</v>
      </c>
      <c r="D18" s="98" t="s">
        <v>31</v>
      </c>
      <c r="E18" s="97">
        <f>SUM(E10:E17)</f>
        <v>4926461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-31816.639999999999</v>
      </c>
      <c r="D19" s="46" t="s">
        <v>31</v>
      </c>
      <c r="E19" s="33">
        <f>-E18*'8. Nøgletal'!C23</f>
        <v>-98529.22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-31816.639999999999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101253.27513600001</v>
      </c>
      <c r="D21" s="46" t="s">
        <v>31</v>
      </c>
      <c r="E21" s="33">
        <f>SUM(E18:E20)*'8. Nøgletal'!C9</f>
        <v>320091.87701400003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1628451.9951360002</v>
      </c>
      <c r="D22" s="98" t="s">
        <v>31</v>
      </c>
      <c r="E22" s="97">
        <f>SUM(E18:E21)</f>
        <v>5148023.6570140002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ixa/ZV8xm/1zYc5ftLrFrRmmPIsiamPldx5xvx9YyXO6/DGo2czoHH1Ahb7CDwBq48HvFV5EM5Af/21m9q/y6g==" saltValue="uY/fIqIMj9ClKxNB7eJyC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1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157</v>
      </c>
      <c r="C10" s="33">
        <v>478455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160</v>
      </c>
      <c r="C11" s="33">
        <v>1661682.23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152</v>
      </c>
      <c r="C12" s="33">
        <v>0</v>
      </c>
      <c r="D12" s="46" t="s">
        <v>31</v>
      </c>
      <c r="E12" s="33">
        <v>1262000</v>
      </c>
      <c r="F12" s="46" t="s">
        <v>31</v>
      </c>
      <c r="G12" s="11"/>
    </row>
    <row r="13" spans="1:7" ht="15" customHeight="1" x14ac:dyDescent="0.25">
      <c r="A13" s="11"/>
      <c r="B13" s="115" t="s">
        <v>159</v>
      </c>
      <c r="C13" s="33">
        <v>308178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115"/>
      <c r="C18" s="33"/>
      <c r="D18" s="46" t="s">
        <v>31</v>
      </c>
      <c r="E18" s="33"/>
      <c r="F18" s="46" t="s">
        <v>31</v>
      </c>
      <c r="G18" s="11"/>
    </row>
    <row r="19" spans="1:7" ht="15" customHeight="1" x14ac:dyDescent="0.25">
      <c r="A19" s="11"/>
      <c r="B19" s="25" t="s">
        <v>107</v>
      </c>
      <c r="C19" s="97">
        <f>SUM(C10:C18)</f>
        <v>2448315.23</v>
      </c>
      <c r="D19" s="98" t="s">
        <v>31</v>
      </c>
      <c r="E19" s="97">
        <f>SUM(E10:E18)</f>
        <v>1262000</v>
      </c>
      <c r="F19" s="98" t="s">
        <v>31</v>
      </c>
      <c r="G19" s="11"/>
    </row>
    <row r="20" spans="1:7" ht="15" customHeight="1" x14ac:dyDescent="0.25">
      <c r="A20" s="11"/>
      <c r="B20" s="11"/>
      <c r="C20" s="11"/>
      <c r="D20" s="11"/>
      <c r="E20" s="11"/>
      <c r="F20" s="11"/>
      <c r="G20" s="11"/>
    </row>
    <row r="21" spans="1:7" ht="15" customHeight="1" x14ac:dyDescent="0.25">
      <c r="A21" s="11"/>
      <c r="B21" s="116"/>
      <c r="C21" s="116"/>
      <c r="D21" s="116"/>
      <c r="E21" s="116"/>
      <c r="F21" s="116"/>
      <c r="G21" s="11"/>
    </row>
  </sheetData>
  <sheetProtection algorithmName="SHA-512" hashValue="u3baUfWqq7tSlU3JQNwec9QUuAjspdbdlu7ju54qVABxC/OYD/5CIPzpFgdEJ209Z9kgqAsvC/SqJOPMVgs+9g==" saltValue="QFuOYIclk6RkXurg0UDfb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TCnvMDkmiN2ArrxJz/9wy0v3eX/0upyb+SuvfVrwCucODTmUHLs6vNNYXuPHj/evmIyz3pnRWpsWWT6vWmPsWA==" saltValue="+MoNrsSj+BEeRB76AsG3S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1cLKAXEOTStBT/Z84AalkYeCwIkvYkxevmC6zAP4SpYxLHLz8FQ3iQeAcMyOogcfSem+2ten7H32Zi8S/iRq1w==" saltValue="M0TE0F7uIPctlfoAJgpcg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4IPEbBJOHBjpbDTeyw1DH1WMnPgB30eY4X64RcOObyf1QxTYKijUbTVYsak9sZwd3bjFK28NzLTMFm8iDN972w==" saltValue="f10woapJXIpVFWXIksTms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CjJoewCFDu0r9jZuYK+rF2+AbVaXB1sN59pzpBU32uVn265SMIvsaud5JjHX6GpO5VJnHlBhhVCNpgzj3AiA/g==" saltValue="TY4j9OETJg/vO2xfpkvav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RdCGR+FQzILAOTBNa4p+HwRljZ2ttUAiATcp0bgsaVikDln4AwDS/5To0VcFpv3NVKQ/Po7F90u4NsdmePGkdg==" saltValue="cBFv9uJfh6LDXb09AdZyL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0.02</v>
      </c>
      <c r="D23" s="22"/>
    </row>
    <row r="24" spans="1:4" ht="15" customHeight="1" x14ac:dyDescent="0.25">
      <c r="A24" s="11"/>
      <c r="B24" s="44" t="s">
        <v>121</v>
      </c>
      <c r="C24" s="8">
        <v>0.02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erMSEL02sBv669WaXWg04NzIazgtAtXPHygoEwWmb2o2as/SzyAQrL2ax0qzulacOf4vBKGfVYLFgylMDmrBbg==" saltValue="YrLgNyxjrgSGQhoycwn0C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2026-10-01T11:41:36Z</dcterms:modified>
</cp:coreProperties>
</file>