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Bjøvlund Vandværk IS (V023)\ØR2025\"/>
    </mc:Choice>
  </mc:AlternateContent>
  <xr:revisionPtr revIDLastSave="0" documentId="13_ncr:1_{14E055D8-13AC-4906-B59F-A49AA6E9653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<sst xmlns="http://schemas.openxmlformats.org/spreadsheetml/2006/main" count="331" uniqueCount="142">
  <si>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</si>
  <si>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</si>
  <si>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</si>
  <si>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</si>
  <si>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</si>
  <si>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</si>
  <si>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</si>
  <si>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</si>
  <si>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</si>
  <si>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</si>
  <si>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</si>
  <si>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</si>
  <si>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</si>
  <si>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</si>
  <si>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</si>
  <si>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</si>
  <si>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</si>
  <si>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</si>
  <si>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</si>
  <si>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</si>
  <si>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</si>
  <si>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</si>
  <si>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</si>
  <si>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</si>
  <si>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</si>
  <si>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</si>
  <si>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</si>
  <si>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</si>
  <si>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</si>
  <si>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</si>
  <si>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</si>
  <si>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</si>
  <si>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</si>
  <si>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</si>
  <si>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</si>
  <si>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</si>
  <si>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</si>
  <si>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</si>
  <si>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</si>
  <si>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</si>
  <si>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</si>
  <si>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</si>
  <si>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</si>
  <si>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</si>
  <si>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</si>
  <si>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</si>
  <si>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</si>
  <si>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</si>
  <si>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</si>
  <si>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</si>
  <si>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</si>
  <si>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</si>
  <si>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</si>
  <si>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</si>
  <si>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</si>
  <si>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</si>
  <si>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</si>
  <si>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</si>
  <si>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</si>
  <si>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</si>
  <si>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</si>
  <si>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</si>
  <si>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</si>
  <si>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</si>
  <si>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</si>
  <si>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</si>
  <si>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</si>
  <si>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</si>
  <si>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</si>
  <si>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</si>
  <si>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</si>
  <si>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</si>
  <si>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</si>
  <si>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</si>
  <si>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</si>
  <si>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</si>
  <si>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</si>
  <si>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</si>
  <si>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</si>
  <si>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</si>
  <si>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</si>
  <si>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</si>
  <si>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</si>
  <si>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</si>
  <si>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</si>
  <si>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</si>
  <si>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</si>
  <si>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</si>
  <si>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</si>
  <si>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</si>
  <si>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</si>
  <si>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</si>
  <si>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</si>
  <si>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</si>
  <si>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</si>
  <si>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</si>
  <si>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</si>
  <si>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</si>
  <si>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</si>
  <si>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</si>
  <si>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</si>
  <si>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</si>
  <si>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</si>
  <si>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</si>
  <si>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</si>
  <si>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</si>
  <si>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</si>
  <si>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</si>
  <si>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</si>
  <si>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</si>
  <si>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</si>
  <si>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</si>
  <si>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</si>
  <si>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</si>
  <si>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</si>
  <si>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</si>
  <si>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</si>
  <si>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</si>
  <si>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</si>
  <si>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</si>
  <si>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</si>
  <si>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</si>
  <si>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</si>
  <si>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</si>
  <si>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</si>
  <si>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</si>
  <si>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</si>
  <si>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</si>
  <si>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</si>
  <si>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</si>
  <si>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</si>
  <si>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</si>
  <si>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</si>
  <si>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</si>
  <si>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</si>
  <si>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</si>
  <si>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</si>
  <si>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</si>
  <si>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</si>
  <si>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</si>
  <si>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Afgift til Forsyningssekretariatet</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</si>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</sst>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IOORVYmPvJRCydFwOUx5j/ZoQEWHGaOYfSwhwgw98j63lawfAHINUlo61t1VZMw4BjD7aiYf99k8e41pdIwV3A==" saltValue="K0+K/ny9UI74fZ4l/Y3Vo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Tdm55mM0pzR6frMGrfJEzdJJihpUFIO9Kxq2/HwtTSKLJlBxfIwR+3GMtIOgtla2r2LoV0zRlXpSFzIj7+0UqQ==" saltValue="Ev7N0FAU2pUPL1eWnRyzu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kyfUUg8hHjtk+cn6rW/MyVtd5XeoT//Lzddh+mctX3dJzsjeWRFd2HteBrtvujWMND7os1jvP15Vw4ylb3weTg==" saltValue="+JgkXkUNDFjQSIDKAR3ps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HFZGGz+BEQi0Pmij94cuYkU9W8TnGuIOomKlFNQ1XcBzdQNOUVwsnNZQpazaMdhicetAqM/XBSrCIqzYtbCMIg==" saltValue="OR+DI2QI16+NBCQ+FyAZO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QSm9cYppkvrSDyTWzdlKmGU7ujb4V0ML/opfvLForjmYUNwnZ0Qh5JC0bjUWLfrO0QvqyiDPhgpeismULATsYg==" saltValue="tg2AP/1Wn8LFtNPtPugMU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OK58XmCclMsReXc7BlFepmfGyO5eHF5fM5hchQZbSDFSho+YK3RcsrQj7BTKjRgxDl/DozwkuMriJ9yDg4mzxw==" saltValue="Ub3XX8F40sWtht1Ym3gyT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9R1lkfPG2pbVCCul26cbYVRJ7FYH6d6niRHyl5BjSHfTXg+k72zBfgxmTtq8KCa4B8CoA3Oh94pIV2o7ZI1d4g==" saltValue="YbiswKpCs25RsCPTJnu3F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1752344.2153067335</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116180.42147483643</v>
      </c>
      <c r="D13" s="44" t="s">
        <v>3</v>
      </c>
      <c r="E13" s="1"/>
    </row>
    <row r="14" spans="1:5" ht="17.100000000000001" customHeight="1" x14ac:dyDescent="0.25">
      <c r="A14" s="1"/>
      <c r="B14" s="22" t="s">
        <v>36</v>
      </c>
      <c r="C14" s="8">
        <f>-SUM(C9,C10:C13)*'Fane 11. Nøgletal'!C16</f>
        <v>-31764.918825286692</v>
      </c>
      <c r="D14" s="44" t="s">
        <v>3</v>
      </c>
      <c r="E14" s="1"/>
    </row>
    <row r="15" spans="1:5" ht="15" customHeight="1" x14ac:dyDescent="0.25">
      <c r="A15" s="1"/>
      <c r="B15" s="41" t="s">
        <v>19</v>
      </c>
      <c r="C15" s="9">
        <f>SUM(C9,C10:C14)</f>
        <v>1836759.7179562834</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14317.04972848</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1851076.7676847633</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pLiDZubuzo9hkQ7hDfjkoBKu86UjBtLCFPYpmkFtt2MROfHx9GdQTX/mcYNY8nCPerbvrtnL/vQapCkILPvrA==" saltValue="LpHx8hzHPEGET27+YUH1Z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1836759.7179562834</v>
      </c>
      <c r="D9" s="44" t="s">
        <v>3</v>
      </c>
      <c r="E9" s="1"/>
    </row>
    <row r="10" spans="1:5" ht="15" customHeight="1" x14ac:dyDescent="0.25">
      <c r="A10" s="1"/>
      <c r="B10" s="24" t="s">
        <v>17</v>
      </c>
      <c r="C10" s="7">
        <f>C9*'Fane 11. Nøgletal'!C11</f>
        <v>121777.16930050158</v>
      </c>
      <c r="D10" s="44" t="s">
        <v>3</v>
      </c>
      <c r="E10" s="1"/>
    </row>
    <row r="11" spans="1:5" ht="15" customHeight="1" x14ac:dyDescent="0.25">
      <c r="A11" s="1"/>
      <c r="B11" s="24" t="s">
        <v>36</v>
      </c>
      <c r="C11" s="7">
        <f>-SUM(C9:C10)*'Fane 11. Nøgletal'!C16</f>
        <v>-33295.127083365347</v>
      </c>
      <c r="D11" s="44" t="s">
        <v>3</v>
      </c>
      <c r="E11" s="1"/>
    </row>
    <row r="12" spans="1:5" ht="15" customHeight="1" x14ac:dyDescent="0.25">
      <c r="A12" s="1"/>
      <c r="B12" s="51" t="s">
        <v>19</v>
      </c>
      <c r="C12" s="9">
        <f>SUM(C9:C11)</f>
        <v>1925241.7601734195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15266.270125478224</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1940508.0302988978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inzzOKW5cs/RjsBmynIptqKvsq2lDCp7ieQniHGDuzx01T+pO7M1ZwX52bTgtDTG2m0pcdvJzP4qpZKziKt9A==" saltValue="kT9NWyEMHyz6gi98Elxqg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1925241.7601734195</v>
      </c>
      <c r="D9" s="44" t="s">
        <v>3</v>
      </c>
      <c r="E9" s="1"/>
    </row>
    <row r="10" spans="1:5" ht="15" customHeight="1" x14ac:dyDescent="0.25">
      <c r="A10" s="1"/>
      <c r="B10" s="24" t="s">
        <v>17</v>
      </c>
      <c r="C10" s="7">
        <f>C9*'Fane 11. Nøgletal'!C11</f>
        <v>127643.52869949771</v>
      </c>
      <c r="D10" s="44" t="s">
        <v>3</v>
      </c>
      <c r="E10" s="1"/>
    </row>
    <row r="11" spans="1:5" ht="15" customHeight="1" x14ac:dyDescent="0.25">
      <c r="A11" s="1"/>
      <c r="B11" s="24" t="s">
        <v>36</v>
      </c>
      <c r="C11" s="7">
        <f>-SUM(C9:C10)*'Fane 11. Nøgletal'!C16</f>
        <v>-34899.049910839596</v>
      </c>
      <c r="D11" s="44" t="s">
        <v>3</v>
      </c>
      <c r="E11" s="1"/>
    </row>
    <row r="12" spans="1:5" x14ac:dyDescent="0.25">
      <c r="A12" s="1"/>
      <c r="B12" s="51" t="s">
        <v>19</v>
      </c>
      <c r="C12" s="9">
        <f>SUM(C9:C11)</f>
        <v>2017986.2389620775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16278.423834797431</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2034264.662796875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TSxAUWNtV37RWmVxoxfWyav8Zcpm02//P33JGtwkDA3P+1rNCfW8yZyNUw4XVO3YMxRu+E1RS9zHZMtlMsX8A==" saltValue="n0EjNwbg8PqN8z+h4fOPs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2017986.2389620775</v>
      </c>
      <c r="D9" s="44" t="s">
        <v>3</v>
      </c>
      <c r="E9" s="1"/>
    </row>
    <row r="10" spans="1:5" ht="15" customHeight="1" x14ac:dyDescent="0.25">
      <c r="A10" s="1"/>
      <c r="B10" s="24" t="s">
        <v>17</v>
      </c>
      <c r="C10" s="7">
        <f>C9*'Fane 11. Nøgletal'!C11</f>
        <v>133792.48764318574</v>
      </c>
      <c r="D10" s="44" t="s">
        <v>3</v>
      </c>
      <c r="E10" s="1"/>
    </row>
    <row r="11" spans="1:5" ht="15" customHeight="1" x14ac:dyDescent="0.25">
      <c r="A11" s="1"/>
      <c r="B11" s="24" t="s">
        <v>36</v>
      </c>
      <c r="C11" s="7">
        <f>-SUM(C9:C10)*'Fane 11. Nøgletal'!C16</f>
        <v>-36580.238352289474</v>
      </c>
      <c r="D11" s="44" t="s">
        <v>3</v>
      </c>
      <c r="E11" s="1"/>
    </row>
    <row r="12" spans="1:5" x14ac:dyDescent="0.25">
      <c r="A12" s="1"/>
      <c r="B12" s="51" t="s">
        <v>19</v>
      </c>
      <c r="C12" s="9">
        <f>SUM(C9:C11)</f>
        <v>2115198.4882529736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17357.683335044501</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2132556.1715880181</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y2o+SaqHcaJvcvJywqWVO/2OznJj37PSIJl9jXeJJ3L1MRRiEHwsu5Jbogqf5YFt8DyY9Oyqi9H6iSe9yO5VA==" saltValue="n2GnqZ6oR506VNxhg+Gzh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1721368.5328321261</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61280.719768823692</v>
      </c>
      <c r="D13" s="44" t="s">
        <v>3</v>
      </c>
      <c r="E13" s="1"/>
    </row>
    <row r="14" spans="1:5" x14ac:dyDescent="0.25">
      <c r="A14" s="1"/>
      <c r="B14" s="22" t="s">
        <v>36</v>
      </c>
      <c r="C14" s="8">
        <v>-30305.037294216148</v>
      </c>
      <c r="D14" s="44" t="s">
        <v>3</v>
      </c>
      <c r="E14" s="1"/>
    </row>
    <row r="15" spans="1:5" x14ac:dyDescent="0.25">
      <c r="A15" s="1"/>
      <c r="B15" s="41" t="s">
        <v>19</v>
      </c>
      <c r="C15" s="9">
        <v>1752344.2153067335</v>
      </c>
      <c r="D15" s="47" t="s">
        <v>3</v>
      </c>
      <c r="E15" s="1"/>
    </row>
    <row r="16" spans="1:5" x14ac:dyDescent="0.25">
      <c r="A16" s="1"/>
      <c r="B16" s="46" t="s">
        <v>11</v>
      </c>
      <c r="C16" s="46"/>
      <c r="D16" s="46"/>
      <c r="E16" s="1"/>
    </row>
    <row r="17" spans="1:5" x14ac:dyDescent="0.25">
      <c r="A17" s="1"/>
      <c r="B17" s="47" t="s">
        <v>11</v>
      </c>
      <c r="C17" s="9">
        <v>18129.356492799998</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1770473.5717995334</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V7oAMFjc6eYOv6/F7pnb77vvc8NQGxsG4GBAp2ocoOXfhEvnS2VN6Db3cbM5+LVaMYprjl24vMrxpFXuc6NvEQ==" saltValue="dbu+NxbPDNXvfYK7GqJ/t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140</v>
      </c>
      <c r="C10" s="56">
        <v>12592</v>
      </c>
      <c r="D10" s="12" t="s">
        <v>3</v>
      </c>
      <c r="E10" s="1"/>
    </row>
    <row r="11" spans="1:5" x14ac:dyDescent="0.25">
      <c r="A11" s="1"/>
      <c r="B11" s="55"/>
      <c r="C11" s="56"/>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12592</v>
      </c>
      <c r="D18" s="11" t="s">
        <v>3</v>
      </c>
      <c r="E18" s="1"/>
    </row>
    <row r="19" spans="1:5" x14ac:dyDescent="0.25">
      <c r="A19" s="1"/>
      <c r="B19" s="65" t="s">
        <v>105</v>
      </c>
      <c r="C19" s="10">
        <f>C18*(1+'Fane 11. Nøgletal'!C11)^2</f>
        <v>14317.04972848</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4GP3a8RZSHpMhhljw/KWbKH1iLKoiI3pf2NDYhhFsZfXPnbnAnTx2QQyGRheGCsyuFLxcbeIMh0F9WGte20IAA==" saltValue="McKIxQQ66WqSXJcS4UIoU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336903.22026096145</v>
      </c>
      <c r="D9" s="12" t="s">
        <v>3</v>
      </c>
      <c r="E9" s="1"/>
    </row>
    <row r="10" spans="1:5" x14ac:dyDescent="0.25">
      <c r="A10" s="1"/>
      <c r="B10" s="49" t="s">
        <v>122</v>
      </c>
      <c r="C10" s="8">
        <v>599069.07193877175</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336903.22026096145</v>
      </c>
      <c r="D16" s="12" t="s">
        <v>3</v>
      </c>
      <c r="E16" s="1"/>
    </row>
    <row r="17" spans="1:5" ht="26.25" x14ac:dyDescent="0.25">
      <c r="A17" s="1"/>
      <c r="B17" s="62" t="s">
        <v>141</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1738740.359129406</v>
      </c>
      <c r="D21" s="12" t="s">
        <v>3</v>
      </c>
      <c r="E21" s="1"/>
    </row>
    <row r="22" spans="1:5" x14ac:dyDescent="0.25">
      <c r="A22" s="1"/>
      <c r="B22" s="49" t="s">
        <v>129</v>
      </c>
      <c r="C22" s="8">
        <v>1076898</v>
      </c>
      <c r="D22" s="12" t="s">
        <v>3</v>
      </c>
      <c r="E22" s="1"/>
    </row>
    <row r="23" spans="1:5" x14ac:dyDescent="0.25">
      <c r="A23" s="1"/>
      <c r="B23" s="49" t="s">
        <v>24</v>
      </c>
      <c r="C23" s="8">
        <v>0</v>
      </c>
      <c r="D23" s="12" t="s">
        <v>3</v>
      </c>
      <c r="E23" s="1"/>
    </row>
    <row r="24" spans="1:5" x14ac:dyDescent="0.25">
      <c r="A24" s="1"/>
      <c r="B24" s="48" t="s">
        <v>130</v>
      </c>
      <c r="C24" s="54">
        <f>C21-C22-C23</f>
        <v>661842.35912940605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1ondDsSu20WmQmMpa/w3TBPuJ+H3wE2QWznMCEP11qtorSLqIu2nkuQn9d+vGajtwfHx+0IJ4kPY6lUHI50TSw==" saltValue="+D5qnX7B2QxPm9brhr3H/w=="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7DOEk4C3kwN/Am2cLEOC9yXDCqbNAryMww02UdzD6CYPBmvr12Jr30dyw1hxR22/IBrmyJa2P3nTMiLT+07jw==" saltValue="ODodNHjYRwyRhlEpXeOFU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2024-08-16T09:01:48Z</dcterms:modified>
</cp:coreProperties>
</file>