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Assens Rensning AS (S005)\ØR2027\"/>
    </mc:Choice>
  </mc:AlternateContent>
  <xr:revisionPtr revIDLastSave="0" documentId="13_ncr:1_{C96D978F-89C5-4471-87E2-31BAE71B110A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ØR2026'!$B$8:$D$25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9" i="7" s="1"/>
  <c r="C25" i="7"/>
  <c r="C18" i="3" s="1"/>
  <c r="C16" i="6"/>
  <c r="C16" i="12" l="1"/>
  <c r="C20" i="3" s="1"/>
  <c r="C13" i="3"/>
  <c r="C12" i="11"/>
  <c r="C19" i="3" s="1"/>
  <c r="C20" i="7"/>
  <c r="C11" i="4" s="1"/>
  <c r="C12" i="4" s="1"/>
  <c r="C15" i="4" s="1"/>
  <c r="C19" i="4" s="1"/>
  <c r="C24" i="4" s="1"/>
  <c r="C12" i="3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<sst xmlns="http://schemas.openxmlformats.org/spreadsheetml/2006/main" count="331" uniqueCount="152">
  <si>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</si>
  <si>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</si>
  <si>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</si>
  <si>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</si>
  <si>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</si>
  <si>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</si>
  <si>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</si>
  <si>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</si>
  <si>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</si>
  <si>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</si>
  <si>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</si>
  <si>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</si>
  <si>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</si>
  <si>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</si>
  <si>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</si>
  <si>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</si>
  <si>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</si>
  <si>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</si>
  <si>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</si>
  <si>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</si>
  <si>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</si>
  <si>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</si>
  <si>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</si>
  <si>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</si>
  <si>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</si>
  <si>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</si>
  <si>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</si>
  <si>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</si>
  <si>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</si>
  <si>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</si>
  <si>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</si>
  <si>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</si>
  <si>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</si>
  <si>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</si>
  <si>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</si>
  <si>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</si>
  <si>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</si>
  <si>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</si>
  <si>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</si>
  <si>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</si>
  <si>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</si>
  <si>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</si>
  <si>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</si>
  <si>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</si>
  <si>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</si>
  <si>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</si>
  <si>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</si>
  <si>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</si>
  <si>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</si>
  <si>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</si>
  <si>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</si>
  <si>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</si>
  <si>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</si>
  <si>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</si>
  <si>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</si>
  <si>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</si>
  <si>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</si>
  <si>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</si>
  <si>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</si>
  <si>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</si>
  <si>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</si>
  <si>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</si>
  <si>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</si>
  <si>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</si>
  <si>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</si>
  <si>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</si>
  <si>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</si>
  <si>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</si>
  <si>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</si>
  <si>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</si>
  <si>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</si>
  <si>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</si>
  <si>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</si>
  <si>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</si>
  <si>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</si>
  <si>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</si>
  <si>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</si>
  <si>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</si>
  <si>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</si>
  <si>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</si>
  <si>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</si>
  <si>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</si>
  <si>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</si>
  <si>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</si>
  <si>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</si>
  <si>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</si>
  <si>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</si>
  <si>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</si>
  <si>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</si>
  <si>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</si>
  <si>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</si>
  <si>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</si>
  <si>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</si>
  <si>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</si>
  <si>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</si>
  <si>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</si>
  <si>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</si>
  <si>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</si>
  <si>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</si>
  <si>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</si>
  <si>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</si>
  <si>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</si>
  <si>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</si>
  <si>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</si>
  <si>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</si>
  <si>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</si>
  <si>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</si>
  <si>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</si>
  <si>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</si>
  <si>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</si>
  <si>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</si>
  <si>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</si>
  <si>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</si>
  <si>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</si>
  <si>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</si>
  <si>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</si>
  <si>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</si>
  <si>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</si>
  <si>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</si>
  <si>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</si>
  <si>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</si>
  <si>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</si>
  <si>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</si>
  <si>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Tillæg til engangsomkostninger vedr.  anlægsprojekter igangsat senest den 1. marts 2016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</si>
  <si>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</si>
  <si>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</si>
  <si>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</si>
  <si>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</si>
  <si>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</si>
  <si>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</si>
  <si>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</si>
  <si>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</si>
  <si>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</si>
  <si>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</si>
  <si>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</si>
  <si>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</si>
  <si>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</si>
  <si>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</si>
  <si>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</si>
  <si>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</si>
  <si>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</si>
  <si>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</si>
  <si>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</si>
  <si>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</si>
  <si>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</si>
  <si>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</si>
  <si>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</si>
  <si>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</si>
  <si>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</si>
  <si>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</si>
  <si>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</si>
  <si>
    <t>Nyt Assens Renseanlæg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</si>
</sst>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7" t="s">
        <v>0</v>
      </c>
      <c r="D6" s="107"/>
      <c r="E6" s="10"/>
    </row>
    <row r="7" spans="1:5" ht="15" customHeight="1" x14ac:dyDescent="0.25">
      <c r="A7" s="9"/>
      <c r="B7" s="10"/>
      <c r="C7" s="107"/>
      <c r="D7" s="107"/>
      <c r="E7" s="10"/>
    </row>
    <row r="8" spans="1:5" ht="15.75" customHeight="1" x14ac:dyDescent="0.25">
      <c r="A8" s="9"/>
      <c r="B8" s="11"/>
      <c r="C8" s="108" t="s">
        <v>1</v>
      </c>
      <c r="D8" s="108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9" t="s">
        <v>2</v>
      </c>
      <c r="D11" s="109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6" t="s">
        <v>4</v>
      </c>
      <c r="D13" s="106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6" t="s">
        <v>6</v>
      </c>
      <c r="D15" s="106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6" t="s">
        <v>8</v>
      </c>
      <c r="D17" s="106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6" t="s">
        <v>10</v>
      </c>
      <c r="D19" s="106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6" t="s">
        <v>12</v>
      </c>
      <c r="D21" s="106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10" t="s">
        <v>14</v>
      </c>
      <c r="D23" s="110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6" t="s">
        <v>16</v>
      </c>
      <c r="D25" s="106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6" t="s">
        <v>18</v>
      </c>
      <c r="D27" s="106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6" t="s">
        <v>20</v>
      </c>
      <c r="D29" s="106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6" t="s">
        <v>22</v>
      </c>
      <c r="D31" s="106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6" t="s">
        <v>24</v>
      </c>
      <c r="D33" s="106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6" t="s">
        <v>26</v>
      </c>
      <c r="D35" s="106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6" t="s">
        <v>28</v>
      </c>
      <c r="D37" s="106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bBkWVA0TTpmvFU33qs6OO4VMFZIYBFQ/HOgn1zlZTveAIy2eGOWdTEtW5VvqZuB4cFTnuku37Z6TIZUzGclI3w==" saltValue="5BfTInqsI1s7xGISImaTTw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5" t="s">
        <v>56</v>
      </c>
      <c r="C3" s="115"/>
      <c r="D3" s="115"/>
      <c r="E3" s="9"/>
    </row>
    <row r="4" spans="1:5" ht="15" customHeight="1" x14ac:dyDescent="0.25">
      <c r="A4" s="9"/>
      <c r="B4" s="115"/>
      <c r="C4" s="115"/>
      <c r="D4" s="115"/>
      <c r="E4" s="9"/>
    </row>
    <row r="5" spans="1:5" ht="15" customHeight="1" x14ac:dyDescent="0.25">
      <c r="A5" s="9"/>
      <c r="B5" s="115"/>
      <c r="C5" s="115"/>
      <c r="D5" s="115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1" t="s">
        <v>107</v>
      </c>
      <c r="C8" s="122"/>
      <c r="D8" s="123"/>
      <c r="E8" s="9"/>
    </row>
    <row r="9" spans="1:5" ht="15" customHeight="1" x14ac:dyDescent="0.25">
      <c r="A9" s="9"/>
      <c r="B9" s="91" t="s">
        <v>108</v>
      </c>
      <c r="C9" s="26"/>
      <c r="D9" s="39" t="s">
        <v>31</v>
      </c>
      <c r="E9" s="9"/>
    </row>
    <row r="10" spans="1:5" ht="15" customHeight="1" x14ac:dyDescent="0.25">
      <c r="A10" s="9"/>
      <c r="B10" s="92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2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3" t="s">
        <v>109</v>
      </c>
      <c r="C12" s="77">
        <f>SUM(C9:C11)*(1+'8. Nøgletal'!C9)*(1+'8. Nøgletal'!C10)</f>
        <v>0</v>
      </c>
      <c r="D12" s="78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/sJRgeIfQrIl8BT/B7pId2986/ibVrUzu7AvaeKL4rZy+mkL9Uatx8K6mR9s99DroIusPNN7vRUwWbR6SZ2OMw==" saltValue="bFg58l0gJxGgbTJA/brYy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5" t="s">
        <v>110</v>
      </c>
      <c r="C3" s="115"/>
      <c r="D3" s="115"/>
      <c r="E3" s="9"/>
    </row>
    <row r="4" spans="1:5" ht="15" customHeight="1" x14ac:dyDescent="0.25">
      <c r="A4" s="9"/>
      <c r="B4" s="115"/>
      <c r="C4" s="115"/>
      <c r="D4" s="115"/>
      <c r="E4" s="9"/>
    </row>
    <row r="5" spans="1:5" ht="15" customHeight="1" x14ac:dyDescent="0.25">
      <c r="A5" s="9"/>
      <c r="B5" s="115"/>
      <c r="C5" s="115"/>
      <c r="D5" s="115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1" t="s">
        <v>57</v>
      </c>
      <c r="C8" s="122"/>
      <c r="D8" s="123"/>
      <c r="E8" s="9"/>
    </row>
    <row r="9" spans="1:5" ht="26.25" x14ac:dyDescent="0.25">
      <c r="A9" s="9"/>
      <c r="B9" s="93" t="s">
        <v>111</v>
      </c>
      <c r="C9" s="94"/>
      <c r="D9" s="93" t="s">
        <v>31</v>
      </c>
      <c r="E9" s="9"/>
    </row>
    <row r="10" spans="1:5" ht="14.25" customHeight="1" x14ac:dyDescent="0.25">
      <c r="A10" s="9"/>
      <c r="B10" s="37" t="s">
        <v>112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1" t="s">
        <v>59</v>
      </c>
      <c r="C12" s="122"/>
      <c r="D12" s="123"/>
      <c r="E12" s="9"/>
    </row>
    <row r="13" spans="1:5" ht="26.25" customHeight="1" x14ac:dyDescent="0.25">
      <c r="A13" s="9"/>
      <c r="B13" s="93" t="s">
        <v>142</v>
      </c>
      <c r="C13" s="94"/>
      <c r="D13" s="93" t="s">
        <v>31</v>
      </c>
      <c r="E13" s="9"/>
    </row>
    <row r="14" spans="1:5" ht="14.25" customHeight="1" x14ac:dyDescent="0.25">
      <c r="A14" s="9"/>
      <c r="B14" s="37" t="s">
        <v>113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7">
        <f>C11+C15</f>
        <v>0</v>
      </c>
      <c r="D16" s="78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bd/zrbQLi/SCUZq5SsQAl46iBMXP/rS5amejZoUxpir6hoq0bR3Vqy5BTzZLO8ysMJNQwEdy0J6oS7scC4O/wQ==" saltValue="btyS3PSSZeba7YNGPe0S+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1" t="s">
        <v>61</v>
      </c>
      <c r="C3" s="111"/>
      <c r="D3" s="111"/>
      <c r="E3" s="111"/>
      <c r="F3" s="111"/>
      <c r="G3" s="111"/>
      <c r="H3" s="111"/>
      <c r="I3" s="9"/>
    </row>
    <row r="4" spans="1:9" ht="15" customHeight="1" x14ac:dyDescent="0.25">
      <c r="A4" s="9"/>
      <c r="B4" s="111"/>
      <c r="C4" s="111"/>
      <c r="D4" s="111"/>
      <c r="E4" s="111"/>
      <c r="F4" s="111"/>
      <c r="G4" s="111"/>
      <c r="H4" s="111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5" t="s">
        <v>63</v>
      </c>
      <c r="C9" s="130" t="s">
        <v>65</v>
      </c>
      <c r="D9" s="131"/>
      <c r="E9" s="130" t="s">
        <v>64</v>
      </c>
      <c r="F9" s="131"/>
      <c r="G9" s="130" t="s">
        <v>66</v>
      </c>
      <c r="H9" s="131"/>
      <c r="I9" s="9"/>
    </row>
    <row r="10" spans="1:9" ht="15" customHeight="1" x14ac:dyDescent="0.25">
      <c r="A10" s="9"/>
      <c r="B10" s="91" t="s">
        <v>151</v>
      </c>
      <c r="C10" s="27">
        <v>0</v>
      </c>
      <c r="D10" s="39" t="s">
        <v>31</v>
      </c>
      <c r="E10" s="26">
        <v>84301</v>
      </c>
      <c r="F10" s="39" t="s">
        <v>31</v>
      </c>
      <c r="G10" s="27">
        <v>0</v>
      </c>
      <c r="H10" s="39" t="s">
        <v>31</v>
      </c>
      <c r="I10" s="9"/>
    </row>
    <row r="11" spans="1:9" ht="15" customHeight="1" x14ac:dyDescent="0.25">
      <c r="A11" s="9"/>
      <c r="B11" s="18" t="s">
        <v>68</v>
      </c>
      <c r="C11" s="77">
        <f>SUM(C10:C10)</f>
        <v>0</v>
      </c>
      <c r="D11" s="77" t="s">
        <v>67</v>
      </c>
      <c r="E11" s="77">
        <f>SUM(E10:E10)</f>
        <v>84301</v>
      </c>
      <c r="F11" s="77" t="s">
        <v>67</v>
      </c>
      <c r="G11" s="77">
        <f>SUM(G10:G10)</f>
        <v>0</v>
      </c>
      <c r="H11" s="78" t="s">
        <v>31</v>
      </c>
      <c r="I11" s="9"/>
    </row>
    <row r="12" spans="1:9" ht="15" customHeight="1" x14ac:dyDescent="0.25">
      <c r="A12" s="9"/>
      <c r="B12" s="18" t="s">
        <v>114</v>
      </c>
      <c r="C12" s="77">
        <f>C11*(1+'8. Nøgletal'!C9)</f>
        <v>0</v>
      </c>
      <c r="D12" s="77" t="s">
        <v>67</v>
      </c>
      <c r="E12" s="77">
        <f>E11*(1+'8. Nøgletal'!C9)</f>
        <v>86737.298899999994</v>
      </c>
      <c r="F12" s="77" t="s">
        <v>67</v>
      </c>
      <c r="G12" s="77">
        <f>G11*(1+'8. Nøgletal'!C9)</f>
        <v>0</v>
      </c>
      <c r="H12" s="78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2i/w/dRzJj3+M/yMa6MCDqMBV238eTbE59v9fkYzHBPbJE69IN0QdMiWRZWjieoWdgonn0q7sLYifhxljgZvpg==" saltValue="7y2oiR2pF4QMKgd0jWvfI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5" t="s">
        <v>69</v>
      </c>
      <c r="C3" s="115"/>
      <c r="D3" s="115"/>
      <c r="E3" s="115"/>
      <c r="F3" s="115"/>
      <c r="G3" s="9"/>
    </row>
    <row r="4" spans="1:7" ht="15" customHeight="1" x14ac:dyDescent="0.25">
      <c r="A4" s="9"/>
      <c r="B4" s="115"/>
      <c r="C4" s="115"/>
      <c r="D4" s="115"/>
      <c r="E4" s="115"/>
      <c r="F4" s="115"/>
      <c r="G4" s="9"/>
    </row>
    <row r="5" spans="1:7" ht="15" customHeight="1" x14ac:dyDescent="0.25">
      <c r="A5" s="9"/>
      <c r="B5" s="115"/>
      <c r="C5" s="115"/>
      <c r="D5" s="115"/>
      <c r="E5" s="115"/>
      <c r="F5" s="115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1" t="s">
        <v>115</v>
      </c>
      <c r="C8" s="122"/>
      <c r="D8" s="122"/>
      <c r="E8" s="122"/>
      <c r="F8" s="123"/>
      <c r="G8" s="9"/>
    </row>
    <row r="9" spans="1:7" ht="15" customHeight="1" x14ac:dyDescent="0.25">
      <c r="A9" s="9"/>
      <c r="B9" s="96" t="s">
        <v>70</v>
      </c>
      <c r="C9" s="132" t="s">
        <v>53</v>
      </c>
      <c r="D9" s="133"/>
      <c r="E9" s="132" t="s">
        <v>54</v>
      </c>
      <c r="F9" s="133"/>
      <c r="G9" s="9"/>
    </row>
    <row r="10" spans="1:7" ht="15" customHeight="1" x14ac:dyDescent="0.25">
      <c r="A10" s="9"/>
      <c r="B10" s="97" t="s">
        <v>71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72</v>
      </c>
      <c r="C11" s="77">
        <f>SUM(C10:C10)</f>
        <v>0</v>
      </c>
      <c r="D11" s="78" t="s">
        <v>31</v>
      </c>
      <c r="E11" s="77">
        <f>SUM(E10:E10)</f>
        <v>0</v>
      </c>
      <c r="F11" s="78" t="s">
        <v>31</v>
      </c>
      <c r="G11" s="9"/>
    </row>
    <row r="12" spans="1:7" ht="15" customHeight="1" x14ac:dyDescent="0.25">
      <c r="A12" s="9"/>
      <c r="B12" s="18" t="s">
        <v>116</v>
      </c>
      <c r="C12" s="77">
        <f>C11*(1+'8. Nøgletal'!C9)</f>
        <v>0</v>
      </c>
      <c r="D12" s="78" t="s">
        <v>31</v>
      </c>
      <c r="E12" s="77">
        <f>E11*(1+'8. Nøgletal'!C9)</f>
        <v>0</v>
      </c>
      <c r="F12" s="78" t="s">
        <v>31</v>
      </c>
      <c r="G12" s="72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0"/>
      <c r="C14" s="90"/>
      <c r="D14" s="90"/>
      <c r="E14" s="90"/>
      <c r="F14" s="90"/>
      <c r="G14" s="9"/>
    </row>
  </sheetData>
  <sheetProtection algorithmName="SHA-512" hashValue="tuFsGg0Bmc52S8FfGt5eWuopwTUhmjWIgl2K89dYFqJibOvHsz9aaIjkdYPfxnMKeAaH+DdJL4pE+NHt2yQQOQ==" saltValue="Pz/f1RDk05lShwo8W1pxu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5" t="s">
        <v>73</v>
      </c>
      <c r="C3" s="115"/>
      <c r="D3" s="115"/>
      <c r="E3" s="115"/>
      <c r="F3" s="115"/>
      <c r="G3" s="9"/>
    </row>
    <row r="4" spans="1:7" ht="15" customHeight="1" x14ac:dyDescent="0.25">
      <c r="A4" s="9"/>
      <c r="B4" s="115"/>
      <c r="C4" s="115"/>
      <c r="D4" s="115"/>
      <c r="E4" s="115"/>
      <c r="F4" s="115"/>
      <c r="G4" s="9"/>
    </row>
    <row r="5" spans="1:7" ht="15" customHeight="1" x14ac:dyDescent="0.25">
      <c r="A5" s="9"/>
      <c r="B5" s="115"/>
      <c r="C5" s="115"/>
      <c r="D5" s="115"/>
      <c r="E5" s="115"/>
      <c r="F5" s="115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1" t="s">
        <v>26</v>
      </c>
      <c r="C8" s="122"/>
      <c r="D8" s="122"/>
      <c r="E8" s="122"/>
      <c r="F8" s="123"/>
      <c r="G8" s="9"/>
    </row>
    <row r="9" spans="1:7" ht="15" customHeight="1" x14ac:dyDescent="0.25">
      <c r="A9" s="9"/>
      <c r="B9" s="96" t="s">
        <v>74</v>
      </c>
      <c r="C9" s="98" t="s">
        <v>53</v>
      </c>
      <c r="D9" s="88"/>
      <c r="E9" s="98" t="s">
        <v>54</v>
      </c>
      <c r="F9" s="88"/>
      <c r="G9" s="9"/>
    </row>
    <row r="10" spans="1:7" ht="26.25" customHeight="1" x14ac:dyDescent="0.25">
      <c r="A10" s="9"/>
      <c r="B10" s="99" t="s">
        <v>133</v>
      </c>
      <c r="C10" s="100"/>
      <c r="D10" s="101" t="s">
        <v>31</v>
      </c>
      <c r="E10" s="100"/>
      <c r="F10" s="101" t="s">
        <v>31</v>
      </c>
      <c r="G10" s="9"/>
    </row>
    <row r="11" spans="1:7" ht="26.25" customHeight="1" x14ac:dyDescent="0.25">
      <c r="A11" s="9"/>
      <c r="B11" s="102" t="s">
        <v>134</v>
      </c>
      <c r="C11" s="103">
        <f>SUM(C10:C10)</f>
        <v>0</v>
      </c>
      <c r="D11" s="104" t="s">
        <v>31</v>
      </c>
      <c r="E11" s="103">
        <f>SUM(E10:E10)</f>
        <v>0</v>
      </c>
      <c r="F11" s="104" t="s">
        <v>31</v>
      </c>
      <c r="G11" s="9"/>
    </row>
    <row r="12" spans="1:7" ht="26.25" customHeight="1" x14ac:dyDescent="0.25">
      <c r="A12" s="9"/>
      <c r="B12" s="102" t="s">
        <v>117</v>
      </c>
      <c r="C12" s="103">
        <f>C11*(1+'8. Nøgletal'!C9)</f>
        <v>0</v>
      </c>
      <c r="D12" s="104" t="s">
        <v>31</v>
      </c>
      <c r="E12" s="103">
        <f>E11*(1+'8. Nøgletal'!C9)</f>
        <v>0</v>
      </c>
      <c r="F12" s="104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y/SlI+Nv5AQLbVbD3xWmN4Ykrpe8d1R+fv0ceqFhFqR9Jc+hZ5C/xM+V3Ef81oKVOhArsyFgWlcjkIb9hW6Z3g==" saltValue="odDGulniHERkAKaHSrZKP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5" t="s">
        <v>75</v>
      </c>
      <c r="C3" s="115"/>
      <c r="D3" s="9"/>
    </row>
    <row r="4" spans="1:4" ht="15" customHeight="1" x14ac:dyDescent="0.25">
      <c r="A4" s="9"/>
      <c r="B4" s="115"/>
      <c r="C4" s="115"/>
      <c r="D4" s="9"/>
    </row>
    <row r="5" spans="1:4" ht="15" customHeight="1" x14ac:dyDescent="0.25">
      <c r="A5" s="9"/>
      <c r="B5" s="115"/>
      <c r="C5" s="115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5" t="s">
        <v>76</v>
      </c>
      <c r="C9" s="4">
        <v>2.8899999999999999E-2</v>
      </c>
      <c r="D9" s="16"/>
    </row>
    <row r="10" spans="1:4" ht="15" customHeight="1" x14ac:dyDescent="0.25">
      <c r="A10" s="9"/>
      <c r="B10" s="105" t="s">
        <v>118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7"/>
      <c r="C12" s="9"/>
      <c r="D12" s="9"/>
    </row>
    <row r="13" spans="1:4" ht="15" customHeight="1" x14ac:dyDescent="0.25">
      <c r="A13" s="9"/>
      <c r="B13" s="18" t="s">
        <v>77</v>
      </c>
      <c r="C13" s="20"/>
      <c r="D13" s="9"/>
    </row>
    <row r="14" spans="1:4" ht="15" customHeight="1" x14ac:dyDescent="0.25">
      <c r="A14" s="9"/>
      <c r="B14" s="105" t="s">
        <v>78</v>
      </c>
      <c r="C14" s="5">
        <v>0</v>
      </c>
      <c r="D14" s="16"/>
    </row>
    <row r="15" spans="1:4" ht="15" customHeight="1" x14ac:dyDescent="0.25">
      <c r="A15" s="9"/>
      <c r="B15" s="105" t="s">
        <v>119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7"/>
      <c r="C17" s="9"/>
      <c r="D17" s="9"/>
    </row>
    <row r="18" spans="1:4" ht="15" customHeight="1" x14ac:dyDescent="0.25">
      <c r="A18" s="9"/>
      <c r="B18" s="18" t="s">
        <v>79</v>
      </c>
      <c r="C18" s="20"/>
      <c r="D18" s="9"/>
    </row>
    <row r="19" spans="1:4" ht="15" customHeight="1" x14ac:dyDescent="0.25">
      <c r="A19" s="9"/>
      <c r="B19" s="81" t="s">
        <v>80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7"/>
      <c r="C21" s="9"/>
      <c r="D21" s="9"/>
    </row>
    <row r="22" spans="1:4" ht="15" customHeight="1" x14ac:dyDescent="0.25">
      <c r="A22" s="9"/>
      <c r="B22" s="121" t="s">
        <v>35</v>
      </c>
      <c r="C22" s="123"/>
      <c r="D22" s="9"/>
    </row>
    <row r="23" spans="1:4" ht="15" customHeight="1" x14ac:dyDescent="0.25">
      <c r="A23" s="9"/>
      <c r="B23" s="37" t="s">
        <v>81</v>
      </c>
      <c r="C23" s="8">
        <v>1.11528048148479E-2</v>
      </c>
      <c r="D23" s="16"/>
    </row>
    <row r="24" spans="1:4" ht="15" customHeight="1" x14ac:dyDescent="0.25">
      <c r="A24" s="9"/>
      <c r="B24" s="37" t="s">
        <v>120</v>
      </c>
      <c r="C24" s="8">
        <v>1.11528048148479E-2</v>
      </c>
      <c r="D24" s="16"/>
    </row>
    <row r="25" spans="1:4" ht="15" customHeight="1" x14ac:dyDescent="0.25">
      <c r="A25" s="9"/>
      <c r="B25" s="121"/>
      <c r="C25" s="123"/>
      <c r="D25" s="9"/>
    </row>
    <row r="26" spans="1:4" ht="15" customHeight="1" x14ac:dyDescent="0.25">
      <c r="A26" s="9"/>
      <c r="B26" s="67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QdkSrEPzgdX7QLGNdfBOYp+4pIP6+UU/vPLhesN2dtjOtcRzUdn5hxVs5ukMqgddHKSimU5f09ksyo1Jihk6rA==" saltValue="35WXigpoHwnZF9G7JcEKfA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1" t="s">
        <v>29</v>
      </c>
      <c r="C3" s="111"/>
      <c r="D3" s="111"/>
      <c r="E3" s="9"/>
    </row>
    <row r="4" spans="1:5" ht="15" customHeight="1" x14ac:dyDescent="0.25">
      <c r="A4" s="9"/>
      <c r="B4" s="111"/>
      <c r="C4" s="111"/>
      <c r="D4" s="111"/>
      <c r="E4" s="9"/>
    </row>
    <row r="5" spans="1:5" ht="15" customHeight="1" x14ac:dyDescent="0.25">
      <c r="A5" s="9"/>
      <c r="B5" s="111"/>
      <c r="C5" s="111"/>
      <c r="D5" s="111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44443761.822496139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0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86737.298899999994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-496639.96500868705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-287115.23895700986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1264280.8992137399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45011024.816644184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45011024.816644184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h2M2VgDOQ+t/QMXPdFBgDJavKqxdc0PeeeH+hyKyUgRk4vRrC6RlUK2tWp65FDrRn7zSkOG+GLjQLpvQMNGFbQ==" saltValue="Ul6+cMR3DbRUk5z/X3d4+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5" t="s">
        <v>82</v>
      </c>
      <c r="C3" s="115"/>
      <c r="D3" s="115"/>
      <c r="E3" s="9"/>
    </row>
    <row r="4" spans="1:5" ht="15" customHeight="1" x14ac:dyDescent="0.25">
      <c r="A4" s="9"/>
      <c r="B4" s="115"/>
      <c r="C4" s="115"/>
      <c r="D4" s="115"/>
      <c r="E4" s="9"/>
    </row>
    <row r="5" spans="1:5" ht="15" customHeight="1" x14ac:dyDescent="0.25">
      <c r="A5" s="9"/>
      <c r="B5" s="115"/>
      <c r="C5" s="115"/>
      <c r="D5" s="115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83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46980325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0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218739.30934059003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47199064.309340589</v>
      </c>
      <c r="D12" s="30" t="s">
        <v>31</v>
      </c>
      <c r="E12" s="9"/>
    </row>
    <row r="13" spans="1:5" ht="15" customHeight="1" x14ac:dyDescent="0.25">
      <c r="A13" s="9"/>
      <c r="B13" s="37" t="s">
        <v>84</v>
      </c>
      <c r="C13" s="38">
        <v>35090971.969999999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12108092.33934059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85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14920895</v>
      </c>
      <c r="D18" s="39" t="s">
        <v>31</v>
      </c>
      <c r="E18" s="9"/>
    </row>
    <row r="19" spans="1:5" ht="15" customHeight="1" x14ac:dyDescent="0.25">
      <c r="A19" s="9"/>
      <c r="B19" s="18" t="s">
        <v>143</v>
      </c>
      <c r="C19" s="34">
        <f>C15+C18</f>
        <v>27028987.33934059</v>
      </c>
      <c r="D19" s="20" t="s">
        <v>31</v>
      </c>
      <c r="E19" s="9"/>
    </row>
    <row r="20" spans="1:5" ht="45" customHeight="1" x14ac:dyDescent="0.25">
      <c r="A20" s="9"/>
      <c r="B20" s="116" t="s">
        <v>144</v>
      </c>
      <c r="C20" s="117"/>
      <c r="D20" s="118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145</v>
      </c>
      <c r="C22" s="19"/>
      <c r="D22" s="20"/>
      <c r="E22" s="9"/>
    </row>
    <row r="23" spans="1:5" ht="26.25" x14ac:dyDescent="0.25">
      <c r="A23" s="9"/>
      <c r="B23" s="42" t="s">
        <v>146</v>
      </c>
      <c r="C23" s="43">
        <f>100*14920895/(42492227+231403)</f>
        <v>34.924221092636557</v>
      </c>
      <c r="D23" s="39" t="s">
        <v>147</v>
      </c>
      <c r="E23" s="9"/>
    </row>
    <row r="24" spans="1:5" ht="26.25" x14ac:dyDescent="0.25">
      <c r="A24" s="9"/>
      <c r="B24" s="42" t="s">
        <v>148</v>
      </c>
      <c r="C24" s="43">
        <f>C19/C12*100</f>
        <v>57.265938922419721</v>
      </c>
      <c r="D24" s="39" t="s">
        <v>147</v>
      </c>
      <c r="E24" s="9"/>
    </row>
    <row r="25" spans="1:5" ht="56.25" customHeight="1" x14ac:dyDescent="0.25">
      <c r="A25" s="9"/>
      <c r="B25" s="112" t="s">
        <v>149</v>
      </c>
      <c r="C25" s="113"/>
      <c r="D25" s="114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pNOr6OQMnFsSFKc5jDU0s6JT2lJ7M/1+77iOGUTln0vG5qXi5+R//FiORWaTqM/8ahAA+GBO4evTPHCL6Fpubg==" saltValue="k8qIJR4A6Ad7JHT+l3jmc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9" t="s">
        <v>86</v>
      </c>
      <c r="C3" s="119"/>
      <c r="D3" s="119"/>
      <c r="E3" s="44"/>
    </row>
    <row r="4" spans="1:5" ht="15" customHeight="1" x14ac:dyDescent="0.25">
      <c r="A4" s="44"/>
      <c r="B4" s="119"/>
      <c r="C4" s="119"/>
      <c r="D4" s="119"/>
      <c r="E4" s="44"/>
    </row>
    <row r="5" spans="1:5" ht="15" customHeight="1" x14ac:dyDescent="0.25">
      <c r="A5" s="44"/>
      <c r="B5" s="119"/>
      <c r="C5" s="119"/>
      <c r="D5" s="119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121</v>
      </c>
      <c r="C9" s="49">
        <v>43866041.409498923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0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104513.54150234665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-490395.0169690628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-284745.58618874708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1248347.4746526759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44443761.822496139</v>
      </c>
      <c r="D17" s="57" t="s">
        <v>31</v>
      </c>
      <c r="E17" s="44"/>
    </row>
    <row r="18" spans="1:5" ht="15" customHeight="1" x14ac:dyDescent="0.25">
      <c r="A18" s="44"/>
      <c r="B18" s="58" t="s">
        <v>122</v>
      </c>
      <c r="C18" s="54">
        <v>0</v>
      </c>
      <c r="D18" s="59" t="s">
        <v>31</v>
      </c>
      <c r="E18" s="44"/>
    </row>
    <row r="19" spans="1:5" ht="27" customHeight="1" x14ac:dyDescent="0.25">
      <c r="A19" s="44"/>
      <c r="B19" s="60" t="s">
        <v>123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40</v>
      </c>
      <c r="C20" s="54">
        <v>0</v>
      </c>
      <c r="D20" s="59" t="s">
        <v>31</v>
      </c>
      <c r="E20" s="44"/>
    </row>
    <row r="21" spans="1:5" ht="15" customHeight="1" x14ac:dyDescent="0.25">
      <c r="A21" s="44"/>
      <c r="B21" s="62" t="s">
        <v>41</v>
      </c>
      <c r="C21" s="63">
        <v>0</v>
      </c>
      <c r="D21" s="64" t="s">
        <v>31</v>
      </c>
      <c r="E21" s="44"/>
    </row>
    <row r="22" spans="1:5" ht="15" customHeight="1" x14ac:dyDescent="0.25">
      <c r="A22" s="44"/>
      <c r="B22" s="48" t="s">
        <v>124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58" t="s">
        <v>42</v>
      </c>
      <c r="C23" s="54">
        <v>0</v>
      </c>
      <c r="D23" s="59" t="s">
        <v>31</v>
      </c>
      <c r="E23" s="44"/>
    </row>
    <row r="24" spans="1:5" ht="15" customHeight="1" x14ac:dyDescent="0.25">
      <c r="A24" s="44"/>
      <c r="B24" s="45" t="s">
        <v>136</v>
      </c>
      <c r="C24" s="65">
        <v>44443761.822496139</v>
      </c>
      <c r="D24" s="47" t="s">
        <v>31</v>
      </c>
      <c r="E24" s="44"/>
    </row>
    <row r="25" spans="1:5" ht="30" customHeight="1" x14ac:dyDescent="0.25">
      <c r="A25" s="44"/>
      <c r="B25" s="120" t="s">
        <v>137</v>
      </c>
      <c r="C25" s="120"/>
      <c r="D25" s="120"/>
      <c r="E25" s="44"/>
    </row>
    <row r="26" spans="1:5" ht="15" customHeight="1" x14ac:dyDescent="0.25">
      <c r="A26" s="44"/>
      <c r="B26" s="44"/>
      <c r="C26" s="44"/>
      <c r="D26" s="44"/>
      <c r="E26" s="44"/>
    </row>
  </sheetData>
  <sheetProtection algorithmName="SHA-512" hashValue="b8G2AFdYfgwVucdwDYXeMjTxgI3p+z3B1ILrh5JRSANaldzIlQbhSur1APM7MYU/YfqE9QU9zppn2T2SzcrA6A==" saltValue="c29IJXOtdlIHR9x2p47Fmw==" spinCount="100000" sheet="1" objects="1" scenarios="1"/>
  <mergeCells count="2">
    <mergeCell ref="B3:D5"/>
    <mergeCell ref="B25:D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6"/>
      <c r="C1" s="66"/>
      <c r="D1" s="66"/>
      <c r="E1" s="9"/>
    </row>
    <row r="2" spans="1:5" ht="15" customHeight="1" x14ac:dyDescent="0.25">
      <c r="A2" s="9"/>
      <c r="B2" s="66"/>
      <c r="C2" s="66"/>
      <c r="D2" s="66"/>
      <c r="E2" s="9"/>
    </row>
    <row r="3" spans="1:5" ht="15" customHeight="1" x14ac:dyDescent="0.25">
      <c r="A3" s="9"/>
      <c r="B3" s="115" t="s">
        <v>45</v>
      </c>
      <c r="C3" s="115"/>
      <c r="D3" s="115"/>
      <c r="E3" s="9"/>
    </row>
    <row r="4" spans="1:5" ht="15" customHeight="1" x14ac:dyDescent="0.25">
      <c r="A4" s="9"/>
      <c r="B4" s="115"/>
      <c r="C4" s="115"/>
      <c r="D4" s="115"/>
      <c r="E4" s="9"/>
    </row>
    <row r="5" spans="1:5" ht="15" customHeight="1" x14ac:dyDescent="0.25">
      <c r="A5" s="9"/>
      <c r="B5" s="115"/>
      <c r="C5" s="115"/>
      <c r="D5" s="115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7"/>
      <c r="C7" s="9"/>
      <c r="D7" s="9"/>
      <c r="E7" s="9"/>
    </row>
    <row r="8" spans="1:5" ht="14.25" customHeight="1" x14ac:dyDescent="0.25">
      <c r="A8" s="9"/>
      <c r="B8" s="121" t="s">
        <v>87</v>
      </c>
      <c r="C8" s="122"/>
      <c r="D8" s="123"/>
      <c r="E8" s="9"/>
    </row>
    <row r="9" spans="1:5" ht="15" customHeight="1" x14ac:dyDescent="0.25">
      <c r="A9" s="9"/>
      <c r="B9" s="42" t="s">
        <v>88</v>
      </c>
      <c r="C9" s="2">
        <v>14648736.681480093</v>
      </c>
      <c r="D9" s="39" t="s">
        <v>31</v>
      </c>
      <c r="E9" s="9"/>
    </row>
    <row r="10" spans="1:5" ht="15" customHeight="1" x14ac:dyDescent="0.25">
      <c r="A10" s="9"/>
      <c r="B10" s="68" t="s">
        <v>89</v>
      </c>
      <c r="C10" s="3">
        <f>-'8. Nøgletal'!C19*C9</f>
        <v>-292974.73362960189</v>
      </c>
      <c r="D10" s="39" t="s">
        <v>31</v>
      </c>
      <c r="E10" s="9"/>
    </row>
    <row r="11" spans="1:5" ht="15" customHeight="1" x14ac:dyDescent="0.25">
      <c r="A11" s="9"/>
      <c r="B11" s="68" t="s">
        <v>90</v>
      </c>
      <c r="C11" s="2">
        <f>('5.2. Varige tillæg'!C18)*(1+'8. Nøgletal'!C9)*(1-'8. Nøgletal'!C19)+'5.6 Anlægsprojekter'!C12-'6. Bortfald'!C12+'7. Tilknyttet virksomhed'!C12</f>
        <v>0</v>
      </c>
      <c r="D11" s="39" t="s">
        <v>31</v>
      </c>
      <c r="E11" s="9"/>
    </row>
    <row r="12" spans="1:5" ht="15" customHeight="1" x14ac:dyDescent="0.25">
      <c r="A12" s="9"/>
      <c r="B12" s="42" t="s">
        <v>91</v>
      </c>
      <c r="C12" s="2">
        <f>SUM(C9:C11)</f>
        <v>14355761.947850492</v>
      </c>
      <c r="D12" s="39" t="s">
        <v>31</v>
      </c>
      <c r="E12" s="9"/>
    </row>
    <row r="13" spans="1:5" ht="15" customHeight="1" x14ac:dyDescent="0.25">
      <c r="A13" s="9"/>
      <c r="B13" s="69" t="s">
        <v>92</v>
      </c>
      <c r="C13" s="70">
        <f>-C12*'8. Nøgletal'!C19</f>
        <v>-287115.23895700986</v>
      </c>
      <c r="D13" s="71" t="s">
        <v>31</v>
      </c>
      <c r="E13" s="72"/>
    </row>
    <row r="14" spans="1:5" ht="15" customHeight="1" x14ac:dyDescent="0.25">
      <c r="A14" s="9"/>
      <c r="B14" s="121" t="s">
        <v>93</v>
      </c>
      <c r="C14" s="122"/>
      <c r="D14" s="123"/>
      <c r="E14" s="9"/>
    </row>
    <row r="15" spans="1:5" ht="15" customHeight="1" x14ac:dyDescent="0.25">
      <c r="A15" s="9"/>
      <c r="B15" s="37" t="s">
        <v>46</v>
      </c>
      <c r="C15" s="3">
        <v>32134373.230963875</v>
      </c>
      <c r="D15" s="39" t="s">
        <v>31</v>
      </c>
      <c r="E15" s="9"/>
    </row>
    <row r="16" spans="1:5" ht="15" customHeight="1" x14ac:dyDescent="0.25">
      <c r="A16" s="9"/>
      <c r="B16" s="68" t="s">
        <v>89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8" t="s">
        <v>94</v>
      </c>
      <c r="C17" s="2">
        <f>('5.2. Varige tillæg'!E18)*(1+'8. Nøgletal'!C9)*(1-'8. Nøgletal'!C14)+'5.6 Anlægsprojekter'!E12-'6. Bortfald'!E12+'7. Tilknyttet virksomhed'!E12</f>
        <v>86737.298899999994</v>
      </c>
      <c r="D17" s="39" t="s">
        <v>31</v>
      </c>
      <c r="E17" s="9"/>
    </row>
    <row r="18" spans="1:5" ht="15" customHeight="1" x14ac:dyDescent="0.25">
      <c r="A18" s="9"/>
      <c r="B18" s="42" t="s">
        <v>95</v>
      </c>
      <c r="C18" s="2">
        <f>SUM(C15:C17)</f>
        <v>32221110.529863875</v>
      </c>
      <c r="D18" s="39" t="s">
        <v>31</v>
      </c>
      <c r="E18" s="9"/>
    </row>
    <row r="19" spans="1:5" ht="15" customHeight="1" x14ac:dyDescent="0.25">
      <c r="A19" s="9"/>
      <c r="B19" s="69" t="s">
        <v>96</v>
      </c>
      <c r="C19" s="70">
        <f>-C18*'8. Nøgletal'!C15</f>
        <v>0</v>
      </c>
      <c r="D19" s="71" t="s">
        <v>31</v>
      </c>
      <c r="E19" s="9"/>
    </row>
    <row r="20" spans="1:5" ht="15" customHeight="1" x14ac:dyDescent="0.25">
      <c r="A20" s="9"/>
      <c r="B20" s="18" t="s">
        <v>97</v>
      </c>
      <c r="C20" s="34">
        <f>C13+C19</f>
        <v>-287115.23895700986</v>
      </c>
      <c r="D20" s="20" t="s">
        <v>31</v>
      </c>
      <c r="E20" s="9"/>
    </row>
    <row r="21" spans="1:5" ht="39.950000000000003" customHeight="1" x14ac:dyDescent="0.25">
      <c r="A21" s="9"/>
      <c r="B21" s="124" t="s">
        <v>125</v>
      </c>
      <c r="C21" s="125"/>
      <c r="D21" s="126"/>
      <c r="E21" s="72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vb0zS9LLvnzmw7iundPfBlUKE1xZljpeqRSD2HaElwqq758pc2L8kcKaWCKlGXgSBmsnw+BAsSt8XYYJcV92cA==" saltValue="fHBfaNgUA7UIEUQPu53Cg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1" t="s">
        <v>47</v>
      </c>
      <c r="C3" s="111"/>
      <c r="D3" s="111"/>
      <c r="E3" s="9"/>
    </row>
    <row r="4" spans="1:5" ht="15" customHeight="1" x14ac:dyDescent="0.25">
      <c r="A4" s="9"/>
      <c r="B4" s="111"/>
      <c r="C4" s="111"/>
      <c r="D4" s="111"/>
      <c r="E4" s="9"/>
    </row>
    <row r="5" spans="1:5" ht="15" customHeight="1" x14ac:dyDescent="0.25">
      <c r="A5" s="9"/>
      <c r="B5" s="111"/>
      <c r="C5" s="111"/>
      <c r="D5" s="111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7" t="s">
        <v>98</v>
      </c>
      <c r="C8" s="128"/>
      <c r="D8" s="129"/>
      <c r="E8" s="9"/>
    </row>
    <row r="9" spans="1:5" ht="15" customHeight="1" x14ac:dyDescent="0.25">
      <c r="A9" s="9"/>
      <c r="B9" s="74" t="s">
        <v>138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4" t="s">
        <v>139</v>
      </c>
      <c r="C10" s="26">
        <f>'5.1.a. § 10-tillæg'!E10</f>
        <v>4479.2293405899982</v>
      </c>
      <c r="D10" s="39" t="s">
        <v>31</v>
      </c>
      <c r="E10" s="9"/>
    </row>
    <row r="11" spans="1:5" ht="15" customHeight="1" x14ac:dyDescent="0.25">
      <c r="A11" s="9"/>
      <c r="B11" s="74" t="s">
        <v>140</v>
      </c>
      <c r="C11" s="26">
        <f>'5.1.a. § 10-tillæg'!E11</f>
        <v>0</v>
      </c>
      <c r="D11" s="39" t="s">
        <v>31</v>
      </c>
      <c r="E11" s="9"/>
    </row>
    <row r="12" spans="1:5" ht="15" customHeight="1" x14ac:dyDescent="0.25">
      <c r="A12" s="9"/>
      <c r="B12" s="74" t="s">
        <v>141</v>
      </c>
      <c r="C12" s="26">
        <f>'5.1.a. § 10-tillæg'!E12</f>
        <v>130947</v>
      </c>
      <c r="D12" s="39" t="s">
        <v>31</v>
      </c>
      <c r="E12" s="9"/>
    </row>
    <row r="13" spans="1:5" ht="15" customHeight="1" x14ac:dyDescent="0.25">
      <c r="A13" s="9"/>
      <c r="B13" s="75" t="s">
        <v>150</v>
      </c>
      <c r="C13" s="76">
        <v>83313.08</v>
      </c>
      <c r="D13" s="39" t="s">
        <v>31</v>
      </c>
      <c r="E13" s="9"/>
    </row>
    <row r="14" spans="1:5" ht="15" customHeight="1" x14ac:dyDescent="0.25">
      <c r="A14" s="9"/>
      <c r="B14" s="75"/>
      <c r="C14" s="76"/>
      <c r="D14" s="39" t="s">
        <v>31</v>
      </c>
      <c r="E14" s="9"/>
    </row>
    <row r="15" spans="1:5" ht="15" customHeight="1" x14ac:dyDescent="0.25">
      <c r="A15" s="9"/>
      <c r="B15" s="75"/>
      <c r="C15" s="76"/>
      <c r="D15" s="39" t="s">
        <v>31</v>
      </c>
      <c r="E15" s="9"/>
    </row>
    <row r="16" spans="1:5" ht="15" customHeight="1" x14ac:dyDescent="0.25">
      <c r="A16" s="9"/>
      <c r="B16" s="75"/>
      <c r="C16" s="76"/>
      <c r="D16" s="39" t="s">
        <v>31</v>
      </c>
      <c r="E16" s="9"/>
    </row>
    <row r="17" spans="1:5" ht="15" customHeight="1" x14ac:dyDescent="0.25">
      <c r="A17" s="9"/>
      <c r="B17" s="75"/>
      <c r="C17" s="76"/>
      <c r="D17" s="39" t="s">
        <v>31</v>
      </c>
      <c r="E17" s="9"/>
    </row>
    <row r="18" spans="1:5" ht="15" customHeight="1" x14ac:dyDescent="0.25">
      <c r="A18" s="9"/>
      <c r="B18" s="75"/>
      <c r="C18" s="76"/>
      <c r="D18" s="39" t="s">
        <v>31</v>
      </c>
      <c r="E18" s="9"/>
    </row>
    <row r="19" spans="1:5" ht="15" customHeight="1" x14ac:dyDescent="0.25">
      <c r="A19" s="9"/>
      <c r="B19" s="75"/>
      <c r="C19" s="76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7">
        <f>SUM(C9:C19)</f>
        <v>218739.30934059003</v>
      </c>
      <c r="D20" s="78" t="s">
        <v>31</v>
      </c>
      <c r="E20" s="9"/>
    </row>
    <row r="21" spans="1:5" ht="15" customHeight="1" x14ac:dyDescent="0.25">
      <c r="A21" s="9"/>
      <c r="B21" s="79"/>
      <c r="C21" s="80"/>
      <c r="D21" s="80"/>
      <c r="E21" s="9"/>
    </row>
    <row r="22" spans="1:5" ht="15" customHeight="1" x14ac:dyDescent="0.25">
      <c r="A22" s="9"/>
      <c r="B22" s="121" t="s">
        <v>39</v>
      </c>
      <c r="C22" s="122"/>
      <c r="D22" s="123"/>
      <c r="E22" s="9"/>
    </row>
    <row r="23" spans="1:5" ht="15" customHeight="1" x14ac:dyDescent="0.25">
      <c r="A23" s="9"/>
      <c r="B23" s="81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1" t="s">
        <v>50</v>
      </c>
      <c r="C24" s="26">
        <v>0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7">
        <f>SUM(C23:C24)</f>
        <v>0</v>
      </c>
      <c r="D25" s="78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ykpGLmSlcxjNLYZ0Y1IcAiFokPdUhTl7kDaZ80H5geGitMwHHJ3pTOYvYJ7/XWxj537ku6a3FjfAOL+kJRDYBw==" saltValue="/d5XMLA3SLpD3J/VLku5b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5" t="s">
        <v>99</v>
      </c>
      <c r="C3" s="115"/>
      <c r="D3" s="115"/>
      <c r="E3" s="115"/>
      <c r="F3" s="115"/>
      <c r="G3" s="9"/>
    </row>
    <row r="4" spans="1:7" ht="19.5" customHeight="1" x14ac:dyDescent="0.25">
      <c r="A4" s="9"/>
      <c r="B4" s="115"/>
      <c r="C4" s="115"/>
      <c r="D4" s="115"/>
      <c r="E4" s="115"/>
      <c r="F4" s="115"/>
      <c r="G4" s="9"/>
    </row>
    <row r="5" spans="1:7" ht="19.5" customHeight="1" x14ac:dyDescent="0.25">
      <c r="A5" s="9"/>
      <c r="B5" s="115"/>
      <c r="C5" s="115"/>
      <c r="D5" s="115"/>
      <c r="E5" s="115"/>
      <c r="F5" s="115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2" t="s">
        <v>126</v>
      </c>
      <c r="C8" s="83" t="s">
        <v>100</v>
      </c>
      <c r="D8" s="84" t="s">
        <v>101</v>
      </c>
      <c r="E8" s="84" t="s">
        <v>102</v>
      </c>
      <c r="F8" s="20"/>
      <c r="G8" s="9"/>
    </row>
    <row r="9" spans="1:7" ht="15" customHeight="1" x14ac:dyDescent="0.25">
      <c r="A9" s="9"/>
      <c r="B9" s="74" t="s">
        <v>138</v>
      </c>
      <c r="C9" s="26">
        <v>841429.11240174004</v>
      </c>
      <c r="D9" s="26">
        <v>650595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4" t="s">
        <v>139</v>
      </c>
      <c r="C10" s="26">
        <v>85034.770659410002</v>
      </c>
      <c r="D10" s="26">
        <v>89514</v>
      </c>
      <c r="E10" s="26">
        <f t="shared" ref="E10:E19" si="0">MAX(D10-C10,0)</f>
        <v>4479.2293405899982</v>
      </c>
      <c r="F10" s="39" t="s">
        <v>31</v>
      </c>
      <c r="G10" s="9"/>
    </row>
    <row r="11" spans="1:7" ht="15" customHeight="1" x14ac:dyDescent="0.25">
      <c r="A11" s="9"/>
      <c r="B11" s="74" t="s">
        <v>140</v>
      </c>
      <c r="C11" s="26">
        <v>219708.49915284</v>
      </c>
      <c r="D11" s="26">
        <v>146876.37</v>
      </c>
      <c r="E11" s="26">
        <f t="shared" si="0"/>
        <v>0</v>
      </c>
      <c r="F11" s="39" t="s">
        <v>31</v>
      </c>
      <c r="G11" s="9"/>
    </row>
    <row r="12" spans="1:7" ht="15" customHeight="1" x14ac:dyDescent="0.25">
      <c r="A12" s="9"/>
      <c r="B12" s="74" t="s">
        <v>141</v>
      </c>
      <c r="C12" s="26">
        <v>0</v>
      </c>
      <c r="D12" s="26">
        <v>130947</v>
      </c>
      <c r="E12" s="26">
        <f t="shared" si="0"/>
        <v>130947</v>
      </c>
      <c r="F12" s="39" t="s">
        <v>31</v>
      </c>
      <c r="G12" s="9"/>
    </row>
    <row r="13" spans="1:7" ht="15" hidden="1" customHeight="1" x14ac:dyDescent="0.25">
      <c r="A13" s="9"/>
      <c r="B13" s="75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5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5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5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5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5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5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7"/>
      <c r="D20" s="77"/>
      <c r="E20" s="77"/>
      <c r="F20" s="78"/>
      <c r="G20" s="9"/>
    </row>
    <row r="21" spans="1:7" ht="39.75" customHeight="1" x14ac:dyDescent="0.25">
      <c r="A21" s="9"/>
      <c r="B21" s="116" t="s">
        <v>103</v>
      </c>
      <c r="C21" s="117"/>
      <c r="D21" s="117"/>
      <c r="E21" s="117"/>
      <c r="F21" s="118"/>
      <c r="G21" s="9"/>
    </row>
    <row r="22" spans="1:7" ht="15" customHeight="1" x14ac:dyDescent="0.25">
      <c r="A22" s="9"/>
      <c r="B22" s="85"/>
      <c r="C22" s="80"/>
      <c r="D22" s="80"/>
      <c r="E22" s="80"/>
      <c r="F22" s="80"/>
      <c r="G22" s="9"/>
    </row>
    <row r="23" spans="1:7" ht="15" customHeight="1" x14ac:dyDescent="0.25">
      <c r="A23" s="9"/>
      <c r="B23" s="85"/>
      <c r="C23" s="80"/>
      <c r="D23" s="80"/>
      <c r="E23" s="80"/>
      <c r="F23" s="80"/>
      <c r="G23" s="9"/>
    </row>
  </sheetData>
  <sheetProtection algorithmName="SHA-512" hashValue="JuLuUFeKSsQYM2b2hAir243PaICtFmS2D+CM5i0U+U9wvs8x0jbA5AgVpLzH5tJm5T0i1tSoKta5PGUZe4EXyw==" saltValue="MvMQSchCYIRvQLUAjoj++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1" t="s">
        <v>51</v>
      </c>
      <c r="C3" s="111"/>
      <c r="D3" s="111"/>
      <c r="E3" s="111"/>
      <c r="F3" s="111"/>
      <c r="G3" s="9"/>
    </row>
    <row r="4" spans="1:7" ht="15" customHeight="1" x14ac:dyDescent="0.25">
      <c r="A4" s="9"/>
      <c r="B4" s="111"/>
      <c r="C4" s="111"/>
      <c r="D4" s="111"/>
      <c r="E4" s="111"/>
      <c r="F4" s="111"/>
      <c r="G4" s="9"/>
    </row>
    <row r="5" spans="1:7" ht="15" customHeight="1" x14ac:dyDescent="0.25">
      <c r="A5" s="9"/>
      <c r="B5" s="111"/>
      <c r="C5" s="111"/>
      <c r="D5" s="111"/>
      <c r="E5" s="111"/>
      <c r="F5" s="111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6" t="s">
        <v>52</v>
      </c>
      <c r="C9" s="28" t="s">
        <v>53</v>
      </c>
      <c r="D9" s="87"/>
      <c r="E9" s="28" t="s">
        <v>54</v>
      </c>
      <c r="F9" s="88"/>
      <c r="G9" s="9"/>
    </row>
    <row r="10" spans="1:7" ht="15" customHeight="1" x14ac:dyDescent="0.25">
      <c r="A10" s="9"/>
      <c r="B10" s="89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9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9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89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9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9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9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9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104</v>
      </c>
      <c r="C18" s="77">
        <f>SUM(C10:C17)</f>
        <v>0</v>
      </c>
      <c r="D18" s="78" t="s">
        <v>31</v>
      </c>
      <c r="E18" s="77">
        <f>SUM(E10:E17)</f>
        <v>0</v>
      </c>
      <c r="F18" s="78" t="s">
        <v>31</v>
      </c>
      <c r="G18" s="9"/>
    </row>
    <row r="19" spans="1:7" ht="15" customHeight="1" x14ac:dyDescent="0.25">
      <c r="A19" s="9"/>
      <c r="B19" s="89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9" t="s">
        <v>36</v>
      </c>
      <c r="C20" s="26">
        <f>-C18*'8. Nøgletal'!C19</f>
        <v>0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9" t="s">
        <v>37</v>
      </c>
      <c r="C21" s="26">
        <f>SUM(C18:C20)*'8. Nøgletal'!C9</f>
        <v>0</v>
      </c>
      <c r="D21" s="39" t="s">
        <v>31</v>
      </c>
      <c r="E21" s="26">
        <f>SUM(E18:E20)*'8. Nøgletal'!C9</f>
        <v>0</v>
      </c>
      <c r="F21" s="39" t="s">
        <v>31</v>
      </c>
      <c r="G21" s="9"/>
    </row>
    <row r="22" spans="1:7" ht="26.25" customHeight="1" x14ac:dyDescent="0.25">
      <c r="A22" s="9"/>
      <c r="B22" s="82" t="s">
        <v>105</v>
      </c>
      <c r="C22" s="77">
        <f>SUM(C18:C21)</f>
        <v>0</v>
      </c>
      <c r="D22" s="78" t="s">
        <v>31</v>
      </c>
      <c r="E22" s="77">
        <f>SUM(E18:E21)</f>
        <v>0</v>
      </c>
      <c r="F22" s="78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qQeXGyzSi7TBGMjSyRDu1EFPHVf+P69gnQJ6sbdik7AvYO5F8toFDN2lVeBPh1FU1qwnIsFkwihQiWbTW0UUEA==" saltValue="4pzmJKI/C8QaoVSW3J1s4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1" t="s">
        <v>55</v>
      </c>
      <c r="C3" s="111"/>
      <c r="D3" s="111"/>
      <c r="E3" s="111"/>
      <c r="F3" s="111"/>
      <c r="G3" s="9"/>
    </row>
    <row r="4" spans="1:7" ht="15" customHeight="1" x14ac:dyDescent="0.25">
      <c r="A4" s="9"/>
      <c r="B4" s="111"/>
      <c r="C4" s="111"/>
      <c r="D4" s="111"/>
      <c r="E4" s="111"/>
      <c r="F4" s="111"/>
      <c r="G4" s="9"/>
    </row>
    <row r="5" spans="1:7" ht="15" customHeight="1" x14ac:dyDescent="0.25">
      <c r="A5" s="9"/>
      <c r="B5" s="111"/>
      <c r="C5" s="111"/>
      <c r="D5" s="111"/>
      <c r="E5" s="111"/>
      <c r="F5" s="111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1" t="s">
        <v>18</v>
      </c>
      <c r="C8" s="122"/>
      <c r="D8" s="122"/>
      <c r="E8" s="122"/>
      <c r="F8" s="123"/>
      <c r="G8" s="9"/>
    </row>
    <row r="9" spans="1:7" ht="15" customHeight="1" x14ac:dyDescent="0.25">
      <c r="A9" s="9"/>
      <c r="B9" s="86" t="s">
        <v>52</v>
      </c>
      <c r="C9" s="28" t="s">
        <v>53</v>
      </c>
      <c r="D9" s="87"/>
      <c r="E9" s="28" t="s">
        <v>54</v>
      </c>
      <c r="F9" s="88"/>
      <c r="G9" s="9"/>
    </row>
    <row r="10" spans="1:7" ht="15" customHeight="1" x14ac:dyDescent="0.25">
      <c r="A10" s="9"/>
      <c r="B10" s="89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9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9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106</v>
      </c>
      <c r="C13" s="77">
        <f>SUM(C10:C12)</f>
        <v>0</v>
      </c>
      <c r="D13" s="78" t="s">
        <v>31</v>
      </c>
      <c r="E13" s="77">
        <f>SUM(E10:E12)</f>
        <v>0</v>
      </c>
      <c r="F13" s="78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90"/>
      <c r="C15" s="90"/>
      <c r="D15" s="90"/>
      <c r="E15" s="90"/>
      <c r="F15" s="90"/>
      <c r="G15" s="9"/>
    </row>
  </sheetData>
  <sheetProtection algorithmName="SHA-512" hashValue="PTg5vMK8uQ2iJbFolcN2IKro264O7Rtw6x+jNC6k5KbzKe5pXmQjM4WYzCxwpwoPDjnM3tbXmyL3aLqjFQdmbg==" saltValue="c2EtesvchCSmUe1t/vCMN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2026-08-19T12:57:39Z</dcterms:modified>
</cp:coreProperties>
</file>