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Stenlien Vandværk a.m.b.a. (V173)\ØR2027\"/>
    </mc:Choice>
  </mc:AlternateContent>
  <xr:revisionPtr revIDLastSave="0" documentId="13_ncr:1_{F7062E99-0A71-46CB-BF04-F3794C3C99E5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10-tillæg'!$B$9:$B$10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2027'!$B$8:$D$22</definedName>
    <definedName name="ØR_Tabel_GE">'1. Økonomisk ramme 2027'!$B$15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9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E10" i="8"/>
  <c r="C10" i="7" s="1"/>
  <c r="E9" i="8"/>
  <c r="C9" i="7" s="1"/>
  <c r="C25" i="7"/>
  <c r="C18" i="3" s="1"/>
  <c r="C9" i="6"/>
  <c r="C20" i="7" l="1"/>
  <c r="C11" i="4" s="1"/>
  <c r="C12" i="4" s="1"/>
  <c r="C15" i="4" s="1"/>
  <c r="C19" i="4" s="1"/>
  <c r="C24" i="4" s="1"/>
  <c r="C14" i="3"/>
  <c r="C13" i="3"/>
  <c r="C16" i="12"/>
  <c r="C20" i="3" s="1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5" i="3" s="1"/>
  <c r="C16" i="3" s="1"/>
  <c r="C17" i="3" s="1"/>
  <c r="C22" i="3" s="1"/>
</calcChain>
</file>

<file path=xl/sharedStrings.xml><?xml version="1.0" encoding="utf-8"?>
<sst xmlns="http://schemas.openxmlformats.org/spreadsheetml/2006/main" count="296" uniqueCount="134">
  <si>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</si>
  <si>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</si>
  <si>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</si>
  <si>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</si>
  <si>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</si>
  <si>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</si>
  <si>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</si>
  <si>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</si>
  <si>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</si>
  <si>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</si>
  <si>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</si>
  <si>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</si>
  <si>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</si>
  <si>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</si>
  <si>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</si>
  <si>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</si>
  <si>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</si>
  <si>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</si>
  <si>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</si>
  <si>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</si>
  <si>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</si>
  <si>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</si>
  <si>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</si>
  <si>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</si>
  <si>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</si>
  <si>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</si>
  <si>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</si>
  <si>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</si>
  <si>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</si>
  <si>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</si>
  <si>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</si>
  <si>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</si>
  <si>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</si>
  <si>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</si>
  <si>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</si>
  <si>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</si>
  <si>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</si>
  <si>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</si>
  <si>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</si>
  <si>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</si>
  <si>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</si>
  <si>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</si>
  <si>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</si>
  <si>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</si>
  <si>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</si>
  <si>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</si>
  <si>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</si>
  <si>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</si>
  <si>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</si>
  <si>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</si>
  <si>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</si>
  <si>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</si>
  <si>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</si>
  <si>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</si>
  <si>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</si>
  <si>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</si>
  <si>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</si>
  <si>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</si>
  <si>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</si>
  <si>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</si>
  <si>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</si>
  <si>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</si>
  <si>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</si>
  <si>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</si>
  <si>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</si>
  <si>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</si>
  <si>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</si>
  <si>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</si>
  <si>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</si>
  <si>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</si>
  <si>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</si>
  <si>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</si>
  <si>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</si>
  <si>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</si>
  <si>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</si>
  <si>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</si>
  <si>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</si>
  <si>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</si>
  <si>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</si>
  <si>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</si>
  <si>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</si>
  <si>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</si>
  <si>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</si>
  <si>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</si>
  <si>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</si>
  <si>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</si>
  <si>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</si>
  <si>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</si>
  <si>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</si>
  <si>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</si>
  <si>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</si>
  <si>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</si>
  <si>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</si>
  <si>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</si>
  <si>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</si>
  <si>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</si>
  <si>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</si>
  <si>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</si>
  <si>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</si>
  <si>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</si>
  <si>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</si>
  <si>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</si>
  <si>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</si>
  <si>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</si>
  <si>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</si>
  <si>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</si>
  <si>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</si>
  <si>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</si>
  <si>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</si>
  <si>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</si>
  <si>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</si>
  <si>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</si>
  <si>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</si>
  <si>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</si>
  <si>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</si>
  <si>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</si>
  <si>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</si>
  <si>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</si>
  <si>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</si>
  <si>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</si>
  <si>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</si>
  <si>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</si>
  <si>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</si>
  <si>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</si>
  <si>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</si>
  <si>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</si>
  <si>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</si>
  <si>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</si>
  <si>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</si>
  <si>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</si>
  <si>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Afgift Vandsektortilsynet</t>
  </si>
  <si>
    <t>Ejendomsskatter</t>
  </si>
  <si>
    <t>BNBO aftale 1.517.917 kr. 758.958 kr. til ØR25 og 758.959 kr. til ØR26</t>
  </si>
  <si>
    <t>Justering af enhedspris i POLKA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</si>
</sst>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vertical="top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9" t="s">
        <v>4</v>
      </c>
      <c r="D13" s="99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9" t="s">
        <v>6</v>
      </c>
      <c r="D15" s="99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9" t="s">
        <v>8</v>
      </c>
      <c r="D17" s="99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9" t="s">
        <v>10</v>
      </c>
      <c r="D19" s="99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9" t="s">
        <v>12</v>
      </c>
      <c r="D21" s="99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3" t="s">
        <v>14</v>
      </c>
      <c r="D23" s="103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9" t="s">
        <v>16</v>
      </c>
      <c r="D25" s="99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9" t="s">
        <v>18</v>
      </c>
      <c r="D27" s="99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9" t="s">
        <v>20</v>
      </c>
      <c r="D29" s="99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9" t="s">
        <v>22</v>
      </c>
      <c r="D31" s="99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9" t="s">
        <v>24</v>
      </c>
      <c r="D33" s="99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9" t="s">
        <v>26</v>
      </c>
      <c r="D35" s="99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9" t="s">
        <v>28</v>
      </c>
      <c r="D37" s="99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x/OrHyYnKFl6Ag3/S0vucBrXwFuXx+2FX3l6GUYEB3R80SeepguA/lLYlWq41qPIBUBuU9KmfUjroym/D9aaqQ==" saltValue="zfh4yiDZLx+JF80Tt6Yw7w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8" t="s">
        <v>54</v>
      </c>
      <c r="C3" s="108"/>
      <c r="D3" s="108"/>
      <c r="E3" s="5"/>
    </row>
    <row r="4" spans="1:5" ht="15" customHeight="1" x14ac:dyDescent="0.25">
      <c r="A4" s="5"/>
      <c r="B4" s="108"/>
      <c r="C4" s="108"/>
      <c r="D4" s="108"/>
      <c r="E4" s="5"/>
    </row>
    <row r="5" spans="1:5" ht="15" customHeight="1" x14ac:dyDescent="0.25">
      <c r="A5" s="5"/>
      <c r="B5" s="108"/>
      <c r="C5" s="108"/>
      <c r="D5" s="108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4" t="s">
        <v>95</v>
      </c>
      <c r="C8" s="115"/>
      <c r="D8" s="116"/>
      <c r="E8" s="5"/>
    </row>
    <row r="9" spans="1:5" ht="15" customHeight="1" x14ac:dyDescent="0.25">
      <c r="A9" s="5"/>
      <c r="B9" s="87" t="s">
        <v>96</v>
      </c>
      <c r="C9" s="22">
        <v>8612</v>
      </c>
      <c r="D9" s="35" t="s">
        <v>31</v>
      </c>
      <c r="E9" s="5"/>
    </row>
    <row r="10" spans="1:5" ht="15" customHeight="1" x14ac:dyDescent="0.25">
      <c r="A10" s="5"/>
      <c r="B10" s="88" t="s">
        <v>43</v>
      </c>
      <c r="C10" s="22">
        <f>-C9*'8. Nøgletal'!C14</f>
        <v>-146.404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1">
        <f>SUM(C9:C10)*(1+'8. Nøgletal'!C9)*(1+'8. Nøgletal'!C10)</f>
        <v>9143.3115734909188</v>
      </c>
      <c r="D11" s="72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KLJuaN6auxDojyMoCeN0xZbPwCXInCC4Kj5rDNx/aBXqrwHWVqXVMKCkY/sKs7Af8CDbt5ic3d6qkgBVqi6IuA==" saltValue="fZi19foK3IEmUNne6tsgB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8" t="s">
        <v>98</v>
      </c>
      <c r="C3" s="108"/>
      <c r="D3" s="108"/>
      <c r="E3" s="5"/>
    </row>
    <row r="4" spans="1:5" ht="15" customHeight="1" x14ac:dyDescent="0.25">
      <c r="A4" s="5"/>
      <c r="B4" s="108"/>
      <c r="C4" s="108"/>
      <c r="D4" s="108"/>
      <c r="E4" s="5"/>
    </row>
    <row r="5" spans="1:5" ht="15" customHeight="1" x14ac:dyDescent="0.25">
      <c r="A5" s="5"/>
      <c r="B5" s="108"/>
      <c r="C5" s="108"/>
      <c r="D5" s="108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4" t="s">
        <v>55</v>
      </c>
      <c r="C8" s="115"/>
      <c r="D8" s="116"/>
      <c r="E8" s="5"/>
    </row>
    <row r="9" spans="1:5" ht="26.25" x14ac:dyDescent="0.25">
      <c r="A9" s="5"/>
      <c r="B9" s="75" t="s">
        <v>99</v>
      </c>
      <c r="C9" s="89"/>
      <c r="D9" s="75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4" t="s">
        <v>57</v>
      </c>
      <c r="C12" s="115"/>
      <c r="D12" s="116"/>
      <c r="E12" s="5"/>
    </row>
    <row r="13" spans="1:5" ht="26.25" customHeight="1" x14ac:dyDescent="0.25">
      <c r="A13" s="5"/>
      <c r="B13" s="75" t="s">
        <v>122</v>
      </c>
      <c r="C13" s="89"/>
      <c r="D13" s="75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1">
        <f>C11+C15</f>
        <v>0</v>
      </c>
      <c r="D16" s="72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FWSXrlp12Pd9FdLiDyvO37oofrvEVevYus8QD9039mdfZf4gbVnwdrHKXAcjlrwHZm9JIgoybJOYCVmvC0BvSA==" saltValue="v0GV7vZ1EWqvdOfblhymc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4" t="s">
        <v>59</v>
      </c>
      <c r="C3" s="104"/>
      <c r="D3" s="104"/>
      <c r="E3" s="104"/>
      <c r="F3" s="104"/>
      <c r="G3" s="104"/>
      <c r="H3" s="104"/>
      <c r="I3" s="5"/>
    </row>
    <row r="4" spans="1:9" ht="15" customHeight="1" x14ac:dyDescent="0.25">
      <c r="A4" s="5"/>
      <c r="B4" s="104"/>
      <c r="C4" s="104"/>
      <c r="D4" s="104"/>
      <c r="E4" s="104"/>
      <c r="F4" s="104"/>
      <c r="G4" s="104"/>
      <c r="H4" s="104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90" t="s">
        <v>61</v>
      </c>
      <c r="C9" s="120" t="s">
        <v>63</v>
      </c>
      <c r="D9" s="121"/>
      <c r="E9" s="120" t="s">
        <v>62</v>
      </c>
      <c r="F9" s="121"/>
      <c r="G9" s="120" t="s">
        <v>64</v>
      </c>
      <c r="H9" s="121"/>
      <c r="I9" s="5"/>
    </row>
    <row r="10" spans="1:9" ht="15" customHeight="1" x14ac:dyDescent="0.25">
      <c r="A10" s="5"/>
      <c r="B10" s="87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1">
        <f>SUM(C10:C10)</f>
        <v>0</v>
      </c>
      <c r="D11" s="71" t="s">
        <v>66</v>
      </c>
      <c r="E11" s="71">
        <f>SUM(E10:E10)</f>
        <v>0</v>
      </c>
      <c r="F11" s="71" t="s">
        <v>66</v>
      </c>
      <c r="G11" s="71">
        <f>SUM(G10:G10)</f>
        <v>0</v>
      </c>
      <c r="H11" s="72" t="s">
        <v>31</v>
      </c>
      <c r="I11" s="5"/>
    </row>
    <row r="12" spans="1:9" ht="15" customHeight="1" x14ac:dyDescent="0.25">
      <c r="A12" s="5"/>
      <c r="B12" s="14" t="s">
        <v>102</v>
      </c>
      <c r="C12" s="71">
        <f>C11*(1+'8. Nøgletal'!C9)</f>
        <v>0</v>
      </c>
      <c r="D12" s="71" t="s">
        <v>66</v>
      </c>
      <c r="E12" s="71">
        <f>E11*(1+'8. Nøgletal'!C9)</f>
        <v>0</v>
      </c>
      <c r="F12" s="71" t="s">
        <v>66</v>
      </c>
      <c r="G12" s="71">
        <f>G11*(1+'8. Nøgletal'!C9)</f>
        <v>0</v>
      </c>
      <c r="H12" s="72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qdVbXOCTvNBLARYoKHARcpTQ3BvBxQ8k/8DtlQR8q9BcrI4BxiNd34WcLTVEMCP5GccwS53d9hGrHFRJGZOn/A==" saltValue="jsd8t7y1yMJK9xTZCXig5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8" t="s">
        <v>68</v>
      </c>
      <c r="C3" s="108"/>
      <c r="D3" s="108"/>
      <c r="E3" s="108"/>
      <c r="F3" s="108"/>
      <c r="G3" s="5"/>
    </row>
    <row r="4" spans="1:7" ht="15" customHeight="1" x14ac:dyDescent="0.25">
      <c r="A4" s="5"/>
      <c r="B4" s="108"/>
      <c r="C4" s="108"/>
      <c r="D4" s="108"/>
      <c r="E4" s="108"/>
      <c r="F4" s="108"/>
      <c r="G4" s="5"/>
    </row>
    <row r="5" spans="1:7" ht="15" customHeight="1" x14ac:dyDescent="0.25">
      <c r="A5" s="5"/>
      <c r="B5" s="108"/>
      <c r="C5" s="108"/>
      <c r="D5" s="108"/>
      <c r="E5" s="108"/>
      <c r="F5" s="108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4" t="s">
        <v>103</v>
      </c>
      <c r="C8" s="115"/>
      <c r="D8" s="115"/>
      <c r="E8" s="115"/>
      <c r="F8" s="116"/>
      <c r="G8" s="5"/>
    </row>
    <row r="9" spans="1:7" ht="15" customHeight="1" x14ac:dyDescent="0.25">
      <c r="A9" s="5"/>
      <c r="B9" s="91" t="s">
        <v>69</v>
      </c>
      <c r="C9" s="122" t="s">
        <v>51</v>
      </c>
      <c r="D9" s="123"/>
      <c r="E9" s="122" t="s">
        <v>52</v>
      </c>
      <c r="F9" s="123"/>
      <c r="G9" s="5"/>
    </row>
    <row r="10" spans="1:7" ht="15" customHeight="1" x14ac:dyDescent="0.25">
      <c r="A10" s="5"/>
      <c r="B10" s="92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1">
        <f>SUM(C10:C10)</f>
        <v>0</v>
      </c>
      <c r="D11" s="72" t="s">
        <v>31</v>
      </c>
      <c r="E11" s="71">
        <f>SUM(E10:E10)</f>
        <v>0</v>
      </c>
      <c r="F11" s="72" t="s">
        <v>31</v>
      </c>
      <c r="G11" s="5"/>
    </row>
    <row r="12" spans="1:7" ht="15" customHeight="1" x14ac:dyDescent="0.25">
      <c r="A12" s="5"/>
      <c r="B12" s="14" t="s">
        <v>104</v>
      </c>
      <c r="C12" s="71">
        <f>C11*(1+'8. Nøgletal'!C9)</f>
        <v>0</v>
      </c>
      <c r="D12" s="72" t="s">
        <v>31</v>
      </c>
      <c r="E12" s="71">
        <f>E11*(1+'8. Nøgletal'!C9)</f>
        <v>0</v>
      </c>
      <c r="F12" s="72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6"/>
      <c r="C14" s="86"/>
      <c r="D14" s="86"/>
      <c r="E14" s="86"/>
      <c r="F14" s="86"/>
      <c r="G14" s="5"/>
    </row>
  </sheetData>
  <sheetProtection algorithmName="SHA-512" hashValue="S7Dx3TwI4TDSYjvvXxLmfxa7rWPZdPC45YGSn9s4r0yE2xd7wzJMJ2SIwqEj670rbGWeNmQaG0vNpG6iO4aCUg==" saltValue="1Sdyv7lEIYTqEmh+wXbfH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8" t="s">
        <v>72</v>
      </c>
      <c r="C3" s="108"/>
      <c r="D3" s="108"/>
      <c r="E3" s="108"/>
      <c r="F3" s="108"/>
      <c r="G3" s="5"/>
    </row>
    <row r="4" spans="1:7" ht="15" customHeight="1" x14ac:dyDescent="0.25">
      <c r="A4" s="5"/>
      <c r="B4" s="108"/>
      <c r="C4" s="108"/>
      <c r="D4" s="108"/>
      <c r="E4" s="108"/>
      <c r="F4" s="108"/>
      <c r="G4" s="5"/>
    </row>
    <row r="5" spans="1:7" ht="15" customHeight="1" x14ac:dyDescent="0.25">
      <c r="A5" s="5"/>
      <c r="B5" s="108"/>
      <c r="C5" s="108"/>
      <c r="D5" s="108"/>
      <c r="E5" s="108"/>
      <c r="F5" s="108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4" t="s">
        <v>26</v>
      </c>
      <c r="C8" s="115"/>
      <c r="D8" s="115"/>
      <c r="E8" s="115"/>
      <c r="F8" s="116"/>
      <c r="G8" s="5"/>
    </row>
    <row r="9" spans="1:7" ht="15" customHeight="1" x14ac:dyDescent="0.25">
      <c r="A9" s="5"/>
      <c r="B9" s="91" t="s">
        <v>73</v>
      </c>
      <c r="C9" s="93" t="s">
        <v>51</v>
      </c>
      <c r="D9" s="84"/>
      <c r="E9" s="93" t="s">
        <v>52</v>
      </c>
      <c r="F9" s="84"/>
      <c r="G9" s="5"/>
    </row>
    <row r="10" spans="1:7" ht="26.25" customHeight="1" x14ac:dyDescent="0.25">
      <c r="A10" s="5"/>
      <c r="B10" s="94" t="s">
        <v>117</v>
      </c>
      <c r="C10" s="76"/>
      <c r="D10" s="77" t="s">
        <v>31</v>
      </c>
      <c r="E10" s="76"/>
      <c r="F10" s="77" t="s">
        <v>31</v>
      </c>
      <c r="G10" s="5"/>
    </row>
    <row r="11" spans="1:7" ht="26.25" customHeight="1" x14ac:dyDescent="0.25">
      <c r="A11" s="5"/>
      <c r="B11" s="95" t="s">
        <v>118</v>
      </c>
      <c r="C11" s="96">
        <f>SUM(C10:C10)</f>
        <v>0</v>
      </c>
      <c r="D11" s="97" t="s">
        <v>31</v>
      </c>
      <c r="E11" s="96">
        <f>SUM(E10:E10)</f>
        <v>0</v>
      </c>
      <c r="F11" s="97" t="s">
        <v>31</v>
      </c>
      <c r="G11" s="5"/>
    </row>
    <row r="12" spans="1:7" ht="26.25" customHeight="1" x14ac:dyDescent="0.25">
      <c r="A12" s="5"/>
      <c r="B12" s="95" t="s">
        <v>105</v>
      </c>
      <c r="C12" s="96">
        <f>C11*(1+'8. Nøgletal'!C9)</f>
        <v>0</v>
      </c>
      <c r="D12" s="97" t="s">
        <v>31</v>
      </c>
      <c r="E12" s="96">
        <f>E11*(1+'8. Nøgletal'!C9)</f>
        <v>0</v>
      </c>
      <c r="F12" s="97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e8vIftT1xMzDzHWkCBRFNIDdJSbCD4kyVMvV6DvfZQkxkECIjxfeSM8z7O46aM9v3EfyBfJfzvsSb+/qNPok9g==" saltValue="ce9TUSJ5KT0uyorClJWph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8" t="s">
        <v>74</v>
      </c>
      <c r="C3" s="108"/>
      <c r="D3" s="5"/>
    </row>
    <row r="4" spans="1:4" ht="15" customHeight="1" x14ac:dyDescent="0.25">
      <c r="A4" s="5"/>
      <c r="B4" s="108"/>
      <c r="C4" s="108"/>
      <c r="D4" s="5"/>
    </row>
    <row r="5" spans="1:4" ht="15" customHeight="1" x14ac:dyDescent="0.25">
      <c r="A5" s="5"/>
      <c r="B5" s="108"/>
      <c r="C5" s="108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8" t="s">
        <v>75</v>
      </c>
      <c r="C9" s="3">
        <v>6.6299999999999998E-2</v>
      </c>
      <c r="D9" s="12"/>
    </row>
    <row r="10" spans="1:4" ht="15" customHeight="1" x14ac:dyDescent="0.25">
      <c r="A10" s="5"/>
      <c r="B10" s="98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4"/>
      <c r="C15" s="116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WP6lIDuezbve2QeisHpSkAT25VNjT2hPp2D59bR+Oazxd9mUkqSPWKUwlN4OWogJbuh4Zl2CbS0xNqGQV2qucw==" saltValue="8UbosmMgBKgPSK/qXQgBM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4" t="s">
        <v>29</v>
      </c>
      <c r="C3" s="104"/>
      <c r="D3" s="104"/>
      <c r="E3" s="5"/>
    </row>
    <row r="4" spans="1:5" ht="15" customHeight="1" x14ac:dyDescent="0.25">
      <c r="A4" s="5"/>
      <c r="B4" s="104"/>
      <c r="C4" s="104"/>
      <c r="D4" s="104"/>
      <c r="E4" s="5"/>
    </row>
    <row r="5" spans="1:5" ht="15" customHeight="1" x14ac:dyDescent="0.25">
      <c r="A5" s="5"/>
      <c r="B5" s="104"/>
      <c r="C5" s="104"/>
      <c r="D5" s="104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1750314.4667317097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133</v>
      </c>
      <c r="C12" s="21">
        <v>43595.581485590978</v>
      </c>
      <c r="D12" s="19" t="s">
        <v>31</v>
      </c>
      <c r="E12" s="5"/>
    </row>
    <row r="13" spans="1:5" ht="15" customHeight="1" x14ac:dyDescent="0.25">
      <c r="A13" s="5"/>
      <c r="B13" s="20" t="s">
        <v>24</v>
      </c>
      <c r="C13" s="22">
        <f>-('6. Bortfald'!C12+'6. Bortfald'!E12)</f>
        <v>0</v>
      </c>
      <c r="D13" s="19" t="s">
        <v>31</v>
      </c>
      <c r="E13" s="5"/>
    </row>
    <row r="14" spans="1:5" ht="15" customHeight="1" x14ac:dyDescent="0.25">
      <c r="A14" s="5"/>
      <c r="B14" s="20" t="s">
        <v>34</v>
      </c>
      <c r="C14" s="22">
        <f>'7. Tilknyttet virksomhed'!C12+'7. Tilknyttet virksomhed'!E12</f>
        <v>0</v>
      </c>
      <c r="D14" s="19" t="s">
        <v>31</v>
      </c>
      <c r="E14" s="5"/>
    </row>
    <row r="15" spans="1:5" ht="15" customHeight="1" x14ac:dyDescent="0.25">
      <c r="A15" s="5"/>
      <c r="B15" s="20" t="s">
        <v>35</v>
      </c>
      <c r="C15" s="23">
        <f>'4. Generelle eff. krav'!C12</f>
        <v>-30496.47081969411</v>
      </c>
      <c r="D15" s="19" t="s">
        <v>31</v>
      </c>
      <c r="E15" s="5"/>
    </row>
    <row r="16" spans="1:5" ht="15" customHeight="1" x14ac:dyDescent="0.25">
      <c r="A16" s="5"/>
      <c r="B16" s="20" t="s">
        <v>36</v>
      </c>
      <c r="C16" s="22">
        <f>SUM(C9:C15)*'8. Nøgletal'!C10</f>
        <v>22748.03514842912</v>
      </c>
      <c r="D16" s="19" t="s">
        <v>31</v>
      </c>
      <c r="E16" s="5"/>
    </row>
    <row r="17" spans="1:5" ht="15" customHeight="1" x14ac:dyDescent="0.25">
      <c r="A17" s="5"/>
      <c r="B17" s="24" t="s">
        <v>37</v>
      </c>
      <c r="C17" s="25">
        <f>SUM(C9:C16)</f>
        <v>1786161.6125460356</v>
      </c>
      <c r="D17" s="26" t="s">
        <v>31</v>
      </c>
      <c r="E17" s="5"/>
    </row>
    <row r="18" spans="1:5" ht="15" customHeight="1" x14ac:dyDescent="0.25">
      <c r="A18" s="5"/>
      <c r="B18" s="27" t="s">
        <v>38</v>
      </c>
      <c r="C18" s="23">
        <f>'5.1. § 10-tillæg'!C25</f>
        <v>0</v>
      </c>
      <c r="D18" s="28" t="s">
        <v>31</v>
      </c>
      <c r="E18" s="5"/>
    </row>
    <row r="19" spans="1:5" ht="15" customHeight="1" x14ac:dyDescent="0.25">
      <c r="A19" s="5"/>
      <c r="B19" s="29" t="s">
        <v>39</v>
      </c>
      <c r="C19" s="23">
        <f>'5.4. Periodevise driftsomk.'!C11</f>
        <v>9143.3115734909188</v>
      </c>
      <c r="D19" s="28" t="s">
        <v>31</v>
      </c>
      <c r="E19" s="5"/>
    </row>
    <row r="20" spans="1:5" ht="15" hidden="1" customHeight="1" x14ac:dyDescent="0.25">
      <c r="A20" s="5"/>
      <c r="B20" s="17" t="s">
        <v>22</v>
      </c>
      <c r="C20" s="23">
        <f>'5.5. Korr. af ØR2025'!C16</f>
        <v>0</v>
      </c>
      <c r="D20" s="28" t="s">
        <v>31</v>
      </c>
      <c r="E20" s="5"/>
    </row>
    <row r="21" spans="1:5" ht="15" customHeight="1" x14ac:dyDescent="0.25">
      <c r="A21" s="5"/>
      <c r="B21" s="27" t="s">
        <v>41</v>
      </c>
      <c r="C21" s="23">
        <v>0</v>
      </c>
      <c r="D21" s="28" t="s">
        <v>31</v>
      </c>
      <c r="E21" s="5"/>
    </row>
    <row r="22" spans="1:5" ht="15" customHeight="1" x14ac:dyDescent="0.25">
      <c r="A22" s="5"/>
      <c r="B22" s="14" t="s">
        <v>4</v>
      </c>
      <c r="C22" s="30">
        <f>SUM(C17:C21)</f>
        <v>1795304.9241195265</v>
      </c>
      <c r="D22" s="16" t="s">
        <v>31</v>
      </c>
      <c r="E22" s="5"/>
    </row>
    <row r="23" spans="1:5" ht="15" customHeight="1" x14ac:dyDescent="0.25">
      <c r="A23" s="5"/>
      <c r="B23" s="5"/>
      <c r="C23" s="5"/>
      <c r="D23" s="5"/>
      <c r="E23" s="5"/>
    </row>
    <row r="24" spans="1:5" ht="15" customHeight="1" x14ac:dyDescent="0.25">
      <c r="A24" s="5"/>
      <c r="B24" s="5"/>
      <c r="C24" s="5"/>
      <c r="D24" s="5"/>
      <c r="E24" s="5"/>
    </row>
  </sheetData>
  <sheetProtection algorithmName="SHA-512" hashValue="RWC1RUmTwoeGwXMLrowY6sUOqNbDs12jAGA6nYct6/3/UzyMREXGVXTJbhFr6jfX3GLaDuqPRQMuwkCqlWGHcA==" saltValue="4pAmmZMlB13yYg5meI1/p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8" t="s">
        <v>77</v>
      </c>
      <c r="C3" s="108"/>
      <c r="D3" s="108"/>
      <c r="E3" s="5"/>
    </row>
    <row r="4" spans="1:5" ht="15" customHeight="1" x14ac:dyDescent="0.25">
      <c r="A4" s="5"/>
      <c r="B4" s="108"/>
      <c r="C4" s="108"/>
      <c r="D4" s="108"/>
      <c r="E4" s="5"/>
    </row>
    <row r="5" spans="1:5" ht="15" customHeight="1" x14ac:dyDescent="0.25">
      <c r="A5" s="5"/>
      <c r="B5" s="108"/>
      <c r="C5" s="108"/>
      <c r="D5" s="108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1684954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761174.37015467999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2446128.3701546798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1580420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865708.37015467975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192943</v>
      </c>
      <c r="D18" s="35" t="s">
        <v>31</v>
      </c>
      <c r="E18" s="5"/>
    </row>
    <row r="19" spans="1:5" ht="15" customHeight="1" x14ac:dyDescent="0.25">
      <c r="A19" s="5"/>
      <c r="B19" s="14" t="s">
        <v>123</v>
      </c>
      <c r="C19" s="30">
        <f>C15+C18</f>
        <v>1058651.3701546798</v>
      </c>
      <c r="D19" s="16" t="s">
        <v>31</v>
      </c>
      <c r="E19" s="5"/>
    </row>
    <row r="20" spans="1:5" ht="39" customHeight="1" x14ac:dyDescent="0.25">
      <c r="A20" s="5"/>
      <c r="B20" s="109" t="s">
        <v>124</v>
      </c>
      <c r="C20" s="110"/>
      <c r="D20" s="111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125</v>
      </c>
      <c r="C22" s="15"/>
      <c r="D22" s="16"/>
      <c r="E22" s="5"/>
    </row>
    <row r="23" spans="1:5" ht="26.25" x14ac:dyDescent="0.25">
      <c r="A23" s="5"/>
      <c r="B23" s="38" t="s">
        <v>126</v>
      </c>
      <c r="C23" s="39">
        <f>100*192943/(1814678+0)</f>
        <v>10.63235461057003</v>
      </c>
      <c r="D23" s="35" t="s">
        <v>127</v>
      </c>
      <c r="E23" s="5"/>
    </row>
    <row r="24" spans="1:5" ht="26.25" x14ac:dyDescent="0.25">
      <c r="A24" s="5"/>
      <c r="B24" s="38" t="s">
        <v>128</v>
      </c>
      <c r="C24" s="39">
        <f>C19/C12*100</f>
        <v>43.278651401591667</v>
      </c>
      <c r="D24" s="35" t="s">
        <v>127</v>
      </c>
      <c r="E24" s="5"/>
    </row>
    <row r="25" spans="1:5" ht="56.25" customHeight="1" x14ac:dyDescent="0.25">
      <c r="A25" s="5"/>
      <c r="B25" s="105" t="s">
        <v>129</v>
      </c>
      <c r="C25" s="106"/>
      <c r="D25" s="107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QQb+JwsFOdJpXV9fPDzr9HCjYHCBBrtwg0qBhJP2hn7FYoLTttJ/gxHYLbCPtS3zvFFFtawyjXbppMbdb8XWRw==" saltValue="VQlx1qcrJvGobeHSl1Nsh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2" t="s">
        <v>81</v>
      </c>
      <c r="C3" s="112"/>
      <c r="D3" s="112"/>
      <c r="E3" s="40"/>
    </row>
    <row r="4" spans="1:5" ht="15" customHeight="1" x14ac:dyDescent="0.25">
      <c r="A4" s="40"/>
      <c r="B4" s="112"/>
      <c r="C4" s="112"/>
      <c r="D4" s="112"/>
      <c r="E4" s="40"/>
    </row>
    <row r="5" spans="1:5" ht="15" customHeight="1" x14ac:dyDescent="0.25">
      <c r="A5" s="40"/>
      <c r="B5" s="112"/>
      <c r="C5" s="112"/>
      <c r="D5" s="112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1669871.8949246921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-28387.822213719766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108830.39402073745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1750314.4667317097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9354.8708085698981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-5234.9365302285878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1754434.4010100509</v>
      </c>
      <c r="D22" s="43" t="s">
        <v>31</v>
      </c>
      <c r="E22" s="40"/>
    </row>
    <row r="23" spans="1:5" ht="30" customHeight="1" x14ac:dyDescent="0.25">
      <c r="A23" s="40"/>
      <c r="B23" s="113" t="s">
        <v>121</v>
      </c>
      <c r="C23" s="113"/>
      <c r="D23" s="113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NaACwqIW0nehY1/MZEhfsxnUL6Vv1jE/CP0d7L9ijPr6jTGHovyqgSGosGbqZ5WKLQCzPx9vSXjg0FAEYuCQ/Q==" saltValue="Fozm3kF7hlYqBGMPjI5j+Q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8" t="s">
        <v>44</v>
      </c>
      <c r="C3" s="108"/>
      <c r="D3" s="108"/>
      <c r="E3" s="5"/>
    </row>
    <row r="4" spans="1:5" ht="15" customHeight="1" x14ac:dyDescent="0.25">
      <c r="A4" s="5"/>
      <c r="B4" s="108"/>
      <c r="C4" s="108"/>
      <c r="D4" s="108"/>
      <c r="E4" s="5"/>
    </row>
    <row r="5" spans="1:5" ht="15" customHeight="1" x14ac:dyDescent="0.25">
      <c r="A5" s="5"/>
      <c r="B5" s="108"/>
      <c r="C5" s="108"/>
      <c r="D5" s="108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4" t="s">
        <v>82</v>
      </c>
      <c r="C8" s="115"/>
      <c r="D8" s="116"/>
      <c r="E8" s="63"/>
    </row>
    <row r="9" spans="1:5" ht="15" customHeight="1" x14ac:dyDescent="0.25">
      <c r="A9" s="5"/>
      <c r="B9" s="64" t="s">
        <v>8</v>
      </c>
      <c r="C9" s="2">
        <f>'1. Økonomisk ramme 2027'!C9</f>
        <v>1750314.4667317097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2027'!C10:C14)</f>
        <v>43595.581485590978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1793910.0482173006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-30496.47081969411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iGaUQduYJUEnjqgRHgQm7dQySksIzt5Bxemt9zag+j4y6FCjp+dwqlb3WE/lhObAHdWuOL2fvTslxs2cDdE29g==" saltValue="o6UTG/OWQd13sYZ96dcH2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4" t="s">
        <v>45</v>
      </c>
      <c r="C3" s="104"/>
      <c r="D3" s="104"/>
      <c r="E3" s="5"/>
    </row>
    <row r="4" spans="1:5" ht="15" customHeight="1" x14ac:dyDescent="0.25">
      <c r="A4" s="5"/>
      <c r="B4" s="104"/>
      <c r="C4" s="104"/>
      <c r="D4" s="104"/>
      <c r="E4" s="5"/>
    </row>
    <row r="5" spans="1:5" ht="15" customHeight="1" x14ac:dyDescent="0.25">
      <c r="A5" s="5"/>
      <c r="B5" s="104"/>
      <c r="C5" s="104"/>
      <c r="D5" s="104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7" t="s">
        <v>86</v>
      </c>
      <c r="C8" s="118"/>
      <c r="D8" s="119"/>
      <c r="E8" s="5"/>
    </row>
    <row r="9" spans="1:5" ht="15" customHeight="1" x14ac:dyDescent="0.25">
      <c r="A9" s="5"/>
      <c r="B9" s="67" t="s">
        <v>130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131</v>
      </c>
      <c r="C10" s="22">
        <f>'5.1.a. § 10-tillæg'!E10</f>
        <v>2216.3701546800003</v>
      </c>
      <c r="D10" s="35" t="s">
        <v>31</v>
      </c>
      <c r="E10" s="5"/>
    </row>
    <row r="11" spans="1:5" ht="15" customHeight="1" x14ac:dyDescent="0.25">
      <c r="A11" s="5"/>
      <c r="B11" s="68" t="s">
        <v>132</v>
      </c>
      <c r="C11" s="69">
        <v>758958</v>
      </c>
      <c r="D11" s="35" t="s">
        <v>31</v>
      </c>
      <c r="E11" s="5"/>
    </row>
    <row r="12" spans="1:5" ht="15" customHeight="1" x14ac:dyDescent="0.25">
      <c r="A12" s="5"/>
      <c r="B12" s="67"/>
      <c r="C12" s="69"/>
      <c r="D12" s="35" t="s">
        <v>31</v>
      </c>
      <c r="E12" s="5"/>
    </row>
    <row r="13" spans="1:5" ht="15" customHeight="1" x14ac:dyDescent="0.25">
      <c r="A13" s="5"/>
      <c r="B13" s="70"/>
      <c r="C13" s="69"/>
      <c r="D13" s="35" t="s">
        <v>31</v>
      </c>
      <c r="E13" s="5"/>
    </row>
    <row r="14" spans="1:5" ht="15" customHeight="1" x14ac:dyDescent="0.25">
      <c r="A14" s="5"/>
      <c r="B14" s="70"/>
      <c r="C14" s="69"/>
      <c r="D14" s="35" t="s">
        <v>31</v>
      </c>
      <c r="E14" s="5"/>
    </row>
    <row r="15" spans="1:5" ht="15" customHeight="1" x14ac:dyDescent="0.25">
      <c r="A15" s="5"/>
      <c r="B15" s="70"/>
      <c r="C15" s="69"/>
      <c r="D15" s="35" t="s">
        <v>31</v>
      </c>
      <c r="E15" s="5"/>
    </row>
    <row r="16" spans="1:5" ht="15" customHeight="1" x14ac:dyDescent="0.25">
      <c r="A16" s="5"/>
      <c r="B16" s="70"/>
      <c r="C16" s="69"/>
      <c r="D16" s="35" t="s">
        <v>31</v>
      </c>
      <c r="E16" s="5"/>
    </row>
    <row r="17" spans="1:5" ht="15" customHeight="1" x14ac:dyDescent="0.25">
      <c r="A17" s="5"/>
      <c r="B17" s="70"/>
      <c r="C17" s="69"/>
      <c r="D17" s="35" t="s">
        <v>31</v>
      </c>
      <c r="E17" s="5"/>
    </row>
    <row r="18" spans="1:5" ht="15" customHeight="1" x14ac:dyDescent="0.25">
      <c r="A18" s="5"/>
      <c r="B18" s="70"/>
      <c r="C18" s="69"/>
      <c r="D18" s="35" t="s">
        <v>31</v>
      </c>
      <c r="E18" s="5"/>
    </row>
    <row r="19" spans="1:5" ht="15" customHeight="1" x14ac:dyDescent="0.25">
      <c r="A19" s="5"/>
      <c r="B19" s="70"/>
      <c r="C19" s="69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1">
        <f>SUM(C9:C19)</f>
        <v>761174.37015467999</v>
      </c>
      <c r="D20" s="72" t="s">
        <v>31</v>
      </c>
      <c r="E20" s="5"/>
    </row>
    <row r="21" spans="1:5" ht="15" customHeight="1" x14ac:dyDescent="0.25">
      <c r="A21" s="5"/>
      <c r="B21" s="73"/>
      <c r="C21" s="74"/>
      <c r="D21" s="74"/>
      <c r="E21" s="5"/>
    </row>
    <row r="22" spans="1:5" ht="15" customHeight="1" x14ac:dyDescent="0.25">
      <c r="A22" s="5"/>
      <c r="B22" s="114" t="s">
        <v>38</v>
      </c>
      <c r="C22" s="115"/>
      <c r="D22" s="116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5" t="s">
        <v>48</v>
      </c>
      <c r="C24" s="76">
        <v>0</v>
      </c>
      <c r="D24" s="77" t="s">
        <v>31</v>
      </c>
      <c r="E24" s="5"/>
    </row>
    <row r="25" spans="1:5" ht="15" customHeight="1" x14ac:dyDescent="0.25">
      <c r="A25" s="5"/>
      <c r="B25" s="14" t="s">
        <v>46</v>
      </c>
      <c r="C25" s="71">
        <f>SUM(C23:C24)</f>
        <v>0</v>
      </c>
      <c r="D25" s="72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3vsTwb0LEmAPijTWAtktRr5HhXZWT71Czq1ylABaPTLlJpuRVn3T2W54EnV1ECkeXthCBdN6uduP+H2stbM5OA==" saltValue="1jlIV1gJmBx/RNibo/7nh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8" t="s">
        <v>87</v>
      </c>
      <c r="C3" s="108"/>
      <c r="D3" s="108"/>
      <c r="E3" s="108"/>
      <c r="F3" s="108"/>
      <c r="G3" s="5"/>
    </row>
    <row r="4" spans="1:7" ht="19.5" customHeight="1" x14ac:dyDescent="0.25">
      <c r="A4" s="5"/>
      <c r="B4" s="108"/>
      <c r="C4" s="108"/>
      <c r="D4" s="108"/>
      <c r="E4" s="108"/>
      <c r="F4" s="108"/>
      <c r="G4" s="5"/>
    </row>
    <row r="5" spans="1:7" ht="19.5" customHeight="1" x14ac:dyDescent="0.25">
      <c r="A5" s="5"/>
      <c r="B5" s="108"/>
      <c r="C5" s="108"/>
      <c r="D5" s="108"/>
      <c r="E5" s="108"/>
      <c r="F5" s="108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8" t="s">
        <v>110</v>
      </c>
      <c r="C8" s="79" t="s">
        <v>88</v>
      </c>
      <c r="D8" s="80" t="s">
        <v>89</v>
      </c>
      <c r="E8" s="80" t="s">
        <v>90</v>
      </c>
      <c r="F8" s="16"/>
      <c r="G8" s="5"/>
    </row>
    <row r="9" spans="1:7" ht="15" customHeight="1" x14ac:dyDescent="0.25">
      <c r="A9" s="5"/>
      <c r="B9" s="67" t="s">
        <v>130</v>
      </c>
      <c r="C9" s="22">
        <v>12899.216103049999</v>
      </c>
      <c r="D9" s="22">
        <v>11287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131</v>
      </c>
      <c r="C10" s="22">
        <v>1623.62984532</v>
      </c>
      <c r="D10" s="22">
        <v>3840</v>
      </c>
      <c r="E10" s="22">
        <f t="shared" ref="E10:E19" si="0">MAX(D10-C10,0)</f>
        <v>2216.3701546800003</v>
      </c>
      <c r="F10" s="35" t="s">
        <v>31</v>
      </c>
      <c r="G10" s="5"/>
    </row>
    <row r="11" spans="1:7" ht="15" hidden="1" customHeight="1" x14ac:dyDescent="0.25">
      <c r="A11" s="5"/>
      <c r="B11" s="67"/>
      <c r="C11" s="22"/>
      <c r="D11" s="22"/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70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70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70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70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70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70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70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1"/>
      <c r="D20" s="71"/>
      <c r="E20" s="71"/>
      <c r="F20" s="72"/>
      <c r="G20" s="5"/>
    </row>
    <row r="21" spans="1:7" ht="39.75" customHeight="1" x14ac:dyDescent="0.25">
      <c r="A21" s="5"/>
      <c r="B21" s="109" t="s">
        <v>91</v>
      </c>
      <c r="C21" s="110"/>
      <c r="D21" s="110"/>
      <c r="E21" s="110"/>
      <c r="F21" s="111"/>
      <c r="G21" s="5"/>
    </row>
    <row r="22" spans="1:7" ht="15" customHeight="1" x14ac:dyDescent="0.25">
      <c r="A22" s="5"/>
      <c r="B22" s="81"/>
      <c r="C22" s="74"/>
      <c r="D22" s="74"/>
      <c r="E22" s="74"/>
      <c r="F22" s="74"/>
      <c r="G22" s="5"/>
    </row>
    <row r="23" spans="1:7" ht="15" customHeight="1" x14ac:dyDescent="0.25">
      <c r="A23" s="5"/>
      <c r="B23" s="81"/>
      <c r="C23" s="74"/>
      <c r="D23" s="74"/>
      <c r="E23" s="74"/>
      <c r="F23" s="74"/>
      <c r="G23" s="5"/>
    </row>
  </sheetData>
  <sheetProtection algorithmName="SHA-512" hashValue="waidZBWcgm1y7VI0dL5F7wcmEeMKivjynwjnmHiLTdrfnyF9Gj8xx9qB1m8Lhd3DHEo4DT0aQdfnACZJrc4JgQ==" saltValue="dhZeCEnJmf95h5ut7yf7T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4" t="s">
        <v>49</v>
      </c>
      <c r="C3" s="104"/>
      <c r="D3" s="104"/>
      <c r="E3" s="104"/>
      <c r="F3" s="104"/>
      <c r="G3" s="5"/>
    </row>
    <row r="4" spans="1:7" ht="15" customHeight="1" x14ac:dyDescent="0.25">
      <c r="A4" s="5"/>
      <c r="B4" s="104"/>
      <c r="C4" s="104"/>
      <c r="D4" s="104"/>
      <c r="E4" s="104"/>
      <c r="F4" s="104"/>
      <c r="G4" s="5"/>
    </row>
    <row r="5" spans="1:7" ht="15" customHeight="1" x14ac:dyDescent="0.25">
      <c r="A5" s="5"/>
      <c r="B5" s="104"/>
      <c r="C5" s="104"/>
      <c r="D5" s="104"/>
      <c r="E5" s="104"/>
      <c r="F5" s="104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2" t="s">
        <v>50</v>
      </c>
      <c r="C9" s="24" t="s">
        <v>51</v>
      </c>
      <c r="D9" s="83"/>
      <c r="E9" s="24" t="s">
        <v>52</v>
      </c>
      <c r="F9" s="84"/>
      <c r="G9" s="5"/>
    </row>
    <row r="10" spans="1:7" ht="15" customHeight="1" x14ac:dyDescent="0.25">
      <c r="A10" s="5"/>
      <c r="B10" s="85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5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5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5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5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5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5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5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1">
        <f>SUM(C10:C17)</f>
        <v>0</v>
      </c>
      <c r="D18" s="72" t="s">
        <v>31</v>
      </c>
      <c r="E18" s="71">
        <f>SUM(E10:E17)</f>
        <v>0</v>
      </c>
      <c r="F18" s="72" t="s">
        <v>31</v>
      </c>
      <c r="G18" s="5"/>
    </row>
    <row r="19" spans="1:7" ht="15" customHeight="1" x14ac:dyDescent="0.25">
      <c r="A19" s="5"/>
      <c r="B19" s="85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5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8" t="s">
        <v>93</v>
      </c>
      <c r="C21" s="71">
        <f>SUM(C18:C20)</f>
        <v>0</v>
      </c>
      <c r="D21" s="72" t="s">
        <v>31</v>
      </c>
      <c r="E21" s="71">
        <f>SUM(E18:E20)</f>
        <v>0</v>
      </c>
      <c r="F21" s="72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2NI9pAp3cBPT17VANoazkE302AB+A3X42joWx4D61fbTy7u/eyplwdHRGkn/XNSxQpyRumlQlx06xisyAoJtcw==" saltValue="FQ33Fkdib8zq1J+m+Y09g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4" t="s">
        <v>53</v>
      </c>
      <c r="C3" s="104"/>
      <c r="D3" s="104"/>
      <c r="E3" s="104"/>
      <c r="F3" s="104"/>
      <c r="G3" s="5"/>
    </row>
    <row r="4" spans="1:7" ht="15" customHeight="1" x14ac:dyDescent="0.25">
      <c r="A4" s="5"/>
      <c r="B4" s="104"/>
      <c r="C4" s="104"/>
      <c r="D4" s="104"/>
      <c r="E4" s="104"/>
      <c r="F4" s="104"/>
      <c r="G4" s="5"/>
    </row>
    <row r="5" spans="1:7" ht="15" customHeight="1" x14ac:dyDescent="0.25">
      <c r="A5" s="5"/>
      <c r="B5" s="104"/>
      <c r="C5" s="104"/>
      <c r="D5" s="104"/>
      <c r="E5" s="104"/>
      <c r="F5" s="104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4" t="s">
        <v>18</v>
      </c>
      <c r="C8" s="115"/>
      <c r="D8" s="115"/>
      <c r="E8" s="115"/>
      <c r="F8" s="116"/>
      <c r="G8" s="5"/>
    </row>
    <row r="9" spans="1:7" ht="15" customHeight="1" x14ac:dyDescent="0.25">
      <c r="A9" s="5"/>
      <c r="B9" s="82" t="s">
        <v>50</v>
      </c>
      <c r="C9" s="24" t="s">
        <v>51</v>
      </c>
      <c r="D9" s="83"/>
      <c r="E9" s="24" t="s">
        <v>52</v>
      </c>
      <c r="F9" s="84"/>
      <c r="G9" s="5"/>
    </row>
    <row r="10" spans="1:7" ht="15" customHeight="1" x14ac:dyDescent="0.25">
      <c r="A10" s="5"/>
      <c r="B10" s="85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5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5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1">
        <f>SUM(C10:C12)</f>
        <v>0</v>
      </c>
      <c r="D13" s="72" t="s">
        <v>31</v>
      </c>
      <c r="E13" s="71">
        <f>SUM(E10:E12)</f>
        <v>0</v>
      </c>
      <c r="F13" s="72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6"/>
      <c r="C15" s="86"/>
      <c r="D15" s="86"/>
      <c r="E15" s="86"/>
      <c r="F15" s="86"/>
      <c r="G15" s="5"/>
    </row>
  </sheetData>
  <sheetProtection algorithmName="SHA-512" hashValue="/kjQ/lKVG/18PvJJQn1fM8VvD6yuwjvP9OHaomoUy2idyVD5n6d+OgnlBUxq6+e+PT0dR4u9T0j/j0vrtL/VXA==" saltValue="97l/eMK6K6fFxXV6fyYyT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2026-08-19T12:58:36Z</dcterms:modified>
</cp:coreProperties>
</file>