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Hvidovre AS (S044)\ØR2027\"/>
    </mc:Choice>
  </mc:AlternateContent>
  <xr:revisionPtr revIDLastSave="0" documentId="13_ncr:1_{6F387213-BC92-4FFC-8B86-5C5B4457FA3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2027'!$A$1:$E$26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2027'!$A$1:$E$26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2027'!$B$8:$D$24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2027'!$B$24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3" i="3"/>
  <c r="C20" i="7"/>
  <c r="C11" i="4" s="1"/>
  <c r="C12" i="4" s="1"/>
  <c r="C15" i="4" s="1"/>
  <c r="C19" i="4" s="1"/>
  <c r="C24" i="4" s="1"/>
  <c r="C12" i="3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4" i="3" s="1"/>
</calcChain>
</file>

<file path=xl/sharedStrings.xml><?xml version="1.0" encoding="utf-8"?>
<sst xmlns="http://schemas.openxmlformats.org/spreadsheetml/2006/main" count="338" uniqueCount="158">
  <si>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</si>
  <si>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</si>
  <si>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</si>
  <si>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</si>
  <si>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</si>
  <si>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</si>
  <si>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</si>
  <si>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</si>
  <si>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</si>
  <si>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</si>
  <si>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</si>
  <si>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</si>
  <si>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</si>
  <si>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</si>
  <si>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</si>
  <si>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</si>
  <si>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</si>
  <si>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</si>
  <si>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</si>
  <si>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</si>
  <si>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</si>
  <si>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</si>
  <si>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</si>
  <si>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</si>
  <si>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</si>
  <si>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</si>
  <si>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</si>
  <si>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</si>
  <si>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</si>
  <si>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</si>
  <si>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</si>
  <si>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</si>
  <si>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</si>
  <si>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</si>
  <si>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</si>
  <si>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</si>
  <si>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</si>
  <si>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</si>
  <si>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</si>
  <si>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</si>
  <si>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</si>
  <si>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</si>
  <si>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</si>
  <si>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</si>
  <si>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</si>
  <si>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</si>
  <si>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</si>
  <si>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</si>
  <si>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</si>
  <si>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</si>
  <si>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</si>
  <si>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</si>
  <si>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</si>
  <si>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</si>
  <si>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</si>
  <si>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</si>
  <si>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</si>
  <si>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</si>
  <si>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</si>
  <si>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</si>
  <si>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</si>
  <si>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</si>
  <si>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</si>
  <si>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</si>
  <si>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</si>
  <si>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</si>
  <si>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</si>
  <si>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</si>
  <si>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</si>
  <si>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</si>
  <si>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</si>
  <si>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</si>
  <si>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</si>
  <si>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</si>
  <si>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</si>
  <si>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</si>
  <si>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</si>
  <si>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</si>
  <si>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</si>
  <si>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</si>
  <si>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</si>
  <si>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</si>
  <si>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</si>
  <si>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</si>
  <si>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</si>
  <si>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</si>
  <si>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</si>
  <si>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</si>
  <si>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</si>
  <si>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</si>
  <si>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</si>
  <si>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</si>
  <si>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</si>
  <si>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</si>
  <si>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</si>
  <si>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</si>
  <si>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</si>
  <si>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</si>
  <si>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</si>
  <si>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</si>
  <si>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</si>
  <si>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</si>
  <si>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</si>
  <si>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</si>
  <si>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</si>
  <si>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</si>
  <si>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</si>
  <si>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</si>
  <si>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</si>
  <si>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</si>
  <si>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</si>
  <si>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</si>
  <si>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</si>
  <si>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</si>
  <si>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</si>
  <si>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</si>
  <si>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</si>
  <si>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</si>
  <si>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</si>
  <si>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</si>
  <si>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</si>
  <si>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</si>
  <si>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</si>
  <si>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</si>
  <si>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</si>
  <si>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</si>
  <si>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</si>
  <si>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</si>
  <si>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</si>
  <si>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</si>
  <si>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</si>
  <si>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</si>
  <si>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</si>
  <si>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</si>
  <si>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</si>
  <si>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</si>
  <si>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</si>
  <si>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</si>
  <si>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</si>
  <si>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</si>
  <si>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</si>
  <si>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</si>
  <si>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</si>
  <si>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</si>
  <si>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</si>
  <si>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</si>
  <si>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</si>
  <si>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</si>
  <si>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CSRD</t>
  </si>
  <si>
    <t>NIS 2</t>
  </si>
  <si>
    <t>Catherine Boothsvej</t>
  </si>
  <si>
    <t>Øget indbyggertal</t>
  </si>
  <si>
    <t>Harrestrup Å</t>
  </si>
  <si>
    <t>Engangsfradrag som følge af korrigerede oplysninger (§ 49)</t>
  </si>
  <si>
    <t>Udviklingsprojekt Harrestrup Å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</si>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</sst>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Ix6ZmOGQpFDObLFPVLmwIieLchVX3cMSjS0wJtit5vXc6tXEaBTyj32XZU0paKLTorNsh2Bbufhz0l1+xBDJow==" saltValue="jMJpkqoHDYMczilYD7JQJ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75985949.708954036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329839.26013620483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-808545.6314999999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-141782.8524268769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-357438.72177839919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2167731.8289618255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77175753.592346787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98507.811380093495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28" t="s">
        <v>157</v>
      </c>
      <c r="C21" s="34">
        <v>-2320452.3140794188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-3320995.8333333302</v>
      </c>
      <c r="D22" s="39" t="s">
        <v>31</v>
      </c>
      <c r="E22" s="11"/>
    </row>
    <row r="23" spans="1:5" ht="15" customHeight="1" x14ac:dyDescent="0.25">
      <c r="A23" s="11"/>
      <c r="B23" s="38" t="s">
        <v>153</v>
      </c>
      <c r="C23" s="34">
        <v>-807028</v>
      </c>
      <c r="D23" s="39" t="s">
        <v>31</v>
      </c>
      <c r="E23" s="11"/>
    </row>
    <row r="24" spans="1:5" ht="15" customHeight="1" x14ac:dyDescent="0.25">
      <c r="A24" s="11"/>
      <c r="B24" s="25" t="s">
        <v>4</v>
      </c>
      <c r="C24" s="41">
        <f>SUM(C17:C23)</f>
        <v>70825785.256314129</v>
      </c>
      <c r="D24" s="27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wYaBNh0SNVrsHuV+EWIdLAMqok8izk9aQHBCPnTzdn6oKAStDyjpeGwsRG2XUdbzdErPTyZyggLFSWpJ0yxhYw==" saltValue="R/e5QEy2MQZpWO0YGrQ1R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4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90466182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214060.59417006464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Engangstillæg'!C13+'5.3. Engangstillæg'!E13</f>
        <v>3564270.8023638101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94244513.396533877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87851660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6392853.3965338767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2350613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8743466.3965338767</v>
      </c>
      <c r="D19" s="27" t="s">
        <v>31</v>
      </c>
      <c r="E19" s="11"/>
    </row>
    <row r="20" spans="1:5" ht="30.75" customHeight="1" x14ac:dyDescent="0.25">
      <c r="A20" s="11"/>
      <c r="B20" s="49" t="s">
        <v>155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100*2350613/(84137056+4356004)</f>
        <v>2.6562681864543953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9.2774274930422038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QVzDv9pBBg3bPpycmjtKENqgEsQWp0vjPZYxzlGRd7Xuuws0BMcJ9MclYXk98gkxc8YWvo0+9aHtSIZa9RRgg==" saltValue="e0ocDHavqi+5vf7J00rn7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74125394.032036692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214060.59417006464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-139590.05068742522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-348227.18709086912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2134312.3205255819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75985949.708954036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100570.41280729389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-2320452.3140794188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156</v>
      </c>
      <c r="C23" s="75">
        <v>73766067.807681918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x4YzMugSOg1M0mk5ycoNB4KnurgLyUs9R+ysWn5CEPUGlM6GEDRvn7vfyk6ubscfZObadlxcV5jY+d8/nesiRg==" saltValue="B7oI5cH0MDoIf94PLjqFs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17914547.639889758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-358290.95279779518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tillæg'!C18)*(1+'8. Nøgletal'!C9)*(1-'8. Nøgletal'!C19)+'5.6 Anlægsprojekter'!C12-'6. Bortfald'!C12+'7. Tilknyttet virksomhed'!C12</f>
        <v>315679.40182799997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17871936.08891996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-357438.72177839919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66342498.560986362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tillæg'!E18)*(1+'8. Nøgletal'!C9)*(1-'8. Nøgletal'!C14)+'5.6 Anlægsprojekter'!E12-'6. Bortfald'!E12+'7. Tilknyttet virksomhed'!E12</f>
        <v>-793753.13619999995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65548745.424786359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-357438.72177839919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irBRu9vDxbaWBEClaWFbsn8acY9jJCL5J3e+KoHSPuR+EQ7CClbRA1C157p2Fv6VUTaS/ZyKoDrXoHqyc1eMLg==" saltValue="MVGcHJ74f5sz4L9fjwDDu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7270.8546272599924</v>
      </c>
      <c r="D9" s="46" t="s">
        <v>31</v>
      </c>
      <c r="E9" s="11"/>
    </row>
    <row r="10" spans="1:5" ht="30.75" customHeight="1" x14ac:dyDescent="0.25">
      <c r="A10" s="11"/>
      <c r="B10" s="94" t="s">
        <v>137</v>
      </c>
      <c r="C10" s="33">
        <f>'5.1.a. § 10-tillæg'!E10</f>
        <v>2095760.9477365501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147</v>
      </c>
      <c r="C13" s="96">
        <v>46389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2149420.8023638101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ezSX/QryTRScFrPZyymHU38YYTxk3Z71nyD4a6sWIO/ob3u6kqfgFzklifrjlAsMCIO90ZrLIaRJmVGRA1G4jg==" saltValue="5t4mYs88aURzVtmRqxGme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125</v>
      </c>
      <c r="C8" s="103" t="s">
        <v>100</v>
      </c>
      <c r="D8" s="104" t="s">
        <v>101</v>
      </c>
      <c r="E8" s="104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120460.14537274001</v>
      </c>
      <c r="D9" s="33">
        <v>127731</v>
      </c>
      <c r="E9" s="33">
        <f>MAX(D9-C9,0)</f>
        <v>7270.8546272599924</v>
      </c>
      <c r="F9" s="46" t="s">
        <v>31</v>
      </c>
      <c r="G9" s="11"/>
    </row>
    <row r="10" spans="1:7" ht="39" customHeight="1" x14ac:dyDescent="0.25">
      <c r="A10" s="11"/>
      <c r="B10" s="94" t="s">
        <v>137</v>
      </c>
      <c r="C10" s="33">
        <v>24304994.05226345</v>
      </c>
      <c r="D10" s="33">
        <v>26400755</v>
      </c>
      <c r="E10" s="33">
        <f t="shared" ref="E10:E19" si="0">MAX(D10-C10,0)</f>
        <v>2095760.9477365501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42126.827310189998</v>
      </c>
      <c r="D11" s="33">
        <v>35489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426230.12229306001</v>
      </c>
      <c r="D12" s="33">
        <v>365278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S9J+/kRm+lHYMBmutrEqF0jK5NJDYycUTLRLszloc4YgJTFgKO+qRF4AbL4lh74T4+avBuZ6RUQ4CJekPC+rIg==" saltValue="d0G46ithCcczDrwz57f3O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148</v>
      </c>
      <c r="C10" s="33">
        <v>51949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9" t="s">
        <v>149</v>
      </c>
      <c r="C11" s="33">
        <v>158794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09" t="s">
        <v>150</v>
      </c>
      <c r="C12" s="33">
        <v>0</v>
      </c>
      <c r="D12" s="46" t="s">
        <v>31</v>
      </c>
      <c r="E12" s="33">
        <v>14377</v>
      </c>
      <c r="F12" s="46" t="s">
        <v>31</v>
      </c>
      <c r="G12" s="11"/>
    </row>
    <row r="13" spans="1:7" ht="15" customHeight="1" x14ac:dyDescent="0.25">
      <c r="A13" s="11"/>
      <c r="B13" s="109" t="s">
        <v>151</v>
      </c>
      <c r="C13" s="33">
        <v>102331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09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09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09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09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97">
        <f>SUM(C10:C17)</f>
        <v>313074</v>
      </c>
      <c r="D18" s="98" t="s">
        <v>31</v>
      </c>
      <c r="E18" s="97">
        <f>SUM(E10:E17)</f>
        <v>14377</v>
      </c>
      <c r="F18" s="98" t="s">
        <v>31</v>
      </c>
      <c r="G18" s="11"/>
    </row>
    <row r="19" spans="1:7" ht="15" customHeight="1" x14ac:dyDescent="0.25">
      <c r="A19" s="11"/>
      <c r="B19" s="109" t="s">
        <v>35</v>
      </c>
      <c r="C19" s="33">
        <f>-C18*'8. Nøgletal'!C23</f>
        <v>-587.87108068867678</v>
      </c>
      <c r="D19" s="46" t="s">
        <v>31</v>
      </c>
      <c r="E19" s="33">
        <f>-E18*'8. Nøgletal'!C23</f>
        <v>-26.996245383075905</v>
      </c>
      <c r="F19" s="46" t="s">
        <v>31</v>
      </c>
      <c r="G19" s="11"/>
    </row>
    <row r="20" spans="1:7" ht="15" customHeight="1" x14ac:dyDescent="0.25">
      <c r="A20" s="11"/>
      <c r="B20" s="109" t="s">
        <v>36</v>
      </c>
      <c r="C20" s="33">
        <f>-C18*'8. Nøgletal'!C19</f>
        <v>-6261.4800000000005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09" t="s">
        <v>37</v>
      </c>
      <c r="C21" s="33">
        <f>SUM(C18:C20)*'8. Nøgletal'!C9</f>
        <v>8849.8923537680985</v>
      </c>
      <c r="D21" s="46" t="s">
        <v>31</v>
      </c>
      <c r="E21" s="33">
        <f>SUM(E18:E20)*'8. Nøgletal'!C9</f>
        <v>414.71510850842907</v>
      </c>
      <c r="F21" s="46" t="s">
        <v>31</v>
      </c>
      <c r="G21" s="11"/>
    </row>
    <row r="22" spans="1:7" ht="26.25" customHeight="1" x14ac:dyDescent="0.25">
      <c r="A22" s="11"/>
      <c r="B22" s="102" t="s">
        <v>105</v>
      </c>
      <c r="C22" s="97">
        <f>SUM(C18:C21)</f>
        <v>315074.54127307946</v>
      </c>
      <c r="D22" s="98" t="s">
        <v>31</v>
      </c>
      <c r="E22" s="97">
        <f>SUM(E18:E21)</f>
        <v>14764.718863125354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S9y9OTRiWxm5sn0Zo22ZiozMGaH1xteEv/N1OO6HwcjU5j7VjSTMjkXoWwz1Parnket2ltgvj/kprTfVNAubBw==" saltValue="4W7n3XEnRrUmvU0HeuK0o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152</v>
      </c>
      <c r="C10" s="33">
        <v>1087399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9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09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1087399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0"/>
      <c r="C15" s="110"/>
      <c r="D15" s="110"/>
      <c r="E15" s="110"/>
      <c r="F15" s="110"/>
      <c r="G15" s="11"/>
    </row>
  </sheetData>
  <sheetProtection algorithmName="SHA-512" hashValue="6vY9EMWCIJYSuZhV2qWCnkOhuSwmtoepXaSlBpDduTGdnqdR/rDcLWhbTsDyjjEKK+1NxWRRENGMqpvr6ez+iQ==" saltValue="dFapliu6BgMum1e6k7hVZ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1" t="s">
        <v>108</v>
      </c>
      <c r="C9" s="33">
        <v>95133</v>
      </c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-178.63488989553872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-1902.66</v>
      </c>
      <c r="D11" s="46" t="s">
        <v>31</v>
      </c>
      <c r="E11" s="11"/>
    </row>
    <row r="12" spans="1:5" ht="26.25" customHeight="1" x14ac:dyDescent="0.25">
      <c r="A12" s="11"/>
      <c r="B12" s="113" t="s">
        <v>109</v>
      </c>
      <c r="C12" s="97">
        <f>SUM(C9:C11)*(1+'8. Nøgletal'!C9)*(1+'8. Nøgletal'!C10)</f>
        <v>98507.811380093495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KiR0NIESxocYj6lUteRorUnXQcCMHl4J/L8pSMaRP1+J149N0NF6FGtCy9bRXwTfPzqrn9nOQ2Sc9gTiMsxt0Q==" saltValue="E+fo3NEdUJZCHyaDsk0+P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111</v>
      </c>
      <c r="C9" s="115"/>
      <c r="D9" s="114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140</v>
      </c>
      <c r="C13" s="115"/>
      <c r="D13" s="114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avOrLK2WcFrapD7dmB5WvBhi3u+3S7Y1P/KGaF+y/lu48NHAKFYwTf09LWh/fgkDSKr8v+grmwaRaWhG2pofbQ==" saltValue="wmv4ouvJyEMiuYnAiq1kx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yad8q38LXLR0OL/I9QO68X444EarFHcVkN1axAJbG5EUSPJ3ieHsfOwUX0l+/JI2lMga/ARpUC0UgkzGtzP9mg==" saltValue="1Sj5MxIYFuX7w45tb8DIl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154</v>
      </c>
      <c r="C10" s="33">
        <v>0</v>
      </c>
      <c r="D10" s="46" t="s">
        <v>31</v>
      </c>
      <c r="E10" s="33">
        <v>785835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785835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808545.6314999999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bv1MCmDZAGB1CAiBv8VUeY1/7QpZgy88ioCdT1+KR/nsQN2hjEdJGdCcX+K+hycOuQwbWwZLtzKk7pUXaH9/5w==" saltValue="y3ha8vD/IYEuJu99fENld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74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132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133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117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XDKov8xNotVuAaqJD0RKOlyXc0uQY2T8vKqMyuMZeGNwc+OSJdZQ8ipGVMzDxGRztqLbsrSargAsVswQd6ciwg==" saltValue="xvbrbwgLZ6tg1d3xgI5jU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76</v>
      </c>
      <c r="C9" s="4">
        <v>2.8899999999999999E-2</v>
      </c>
      <c r="D9" s="22"/>
    </row>
    <row r="10" spans="1:4" ht="15" customHeight="1" x14ac:dyDescent="0.25">
      <c r="A10" s="11"/>
      <c r="B10" s="130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0" t="s">
        <v>78</v>
      </c>
      <c r="C14" s="5">
        <v>0</v>
      </c>
      <c r="D14" s="22"/>
    </row>
    <row r="15" spans="1:4" ht="15" customHeight="1" x14ac:dyDescent="0.25">
      <c r="A15" s="11"/>
      <c r="B15" s="130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1.87773842825874E-3</v>
      </c>
      <c r="D23" s="22"/>
    </row>
    <row r="24" spans="1:4" ht="15" customHeight="1" x14ac:dyDescent="0.25">
      <c r="A24" s="11"/>
      <c r="B24" s="44" t="s">
        <v>120</v>
      </c>
      <c r="C24" s="8">
        <v>1.87773842825874E-3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UT/Sa0tv5b9zo85mY3KPtIvm9QlQSKTwStWAOiEvyF5epRDbhZzbnb505EkSEgRMWGzrgGm9tXovmyITjU78HA==" saltValue="sI/C3zZcquSbseOHcfKut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2026-10-01T14:35:51Z</dcterms:modified>
</cp:coreProperties>
</file>