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Vesthimmerlands Vand AS (V208)\ØR2025\"/>
    </mc:Choice>
  </mc:AlternateContent>
  <xr:revisionPtr revIDLastSave="0" documentId="13_ncr:1_{37BBC6E2-0780-40AE-9284-EFE0053E2319}" xr6:coauthVersionLast="36" xr6:coauthVersionMax="36" xr10:uidLastSave="{00000000-0000-0000-0000-000000000000}"/>
  <bookViews>
    <workbookView xWindow="3110" yWindow="990" windowWidth="12740" windowHeight="4620" tabRatio="872" activeTab="6"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<sst xmlns="http://schemas.openxmlformats.org/spreadsheetml/2006/main" count="331" uniqueCount="142">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</sst>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zoomScaleNormal="100" workbookViewId="0"/>
  </sheetViews>
  <sheetFormatPr defaultColWidth="0" defaultRowHeight="14.5" zeroHeight="1" x14ac:dyDescent="0.35"/>
  <cols>
    <col min="1" max="1" width="11" style="2" customWidth="1"/>
    <col min="2" max="3" width="9.1796875" style="2" customWidth="1"/>
    <col min="4" max="4" width="11.7265625" style="2" customWidth="1"/>
    <col min="5" max="5" width="11.54296875" style="2" customWidth="1"/>
    <col min="6" max="6" width="9.1796875" style="2" customWidth="1"/>
    <col min="7" max="7" width="21.5429687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
      <c r="C3" s="1"/>
      <c r="D3" s="1"/>
      <c r="E3" s="1"/>
      <c r="F3" s="1"/>
      <c r="G3" s="1"/>
    </row>
    <row r="4" spans="1:7" ht="15" customHeight="1" x14ac:dyDescent="0.35">
      <c r="A4" s="1"/>
      <c r="B4" s="1"/>
      <c r="C4" s="1"/>
      <c r="D4" s="1"/>
      <c r="E4" s="1"/>
      <c r="F4" s="1"/>
      <c r="G4" s="1"/>
    </row>
    <row r="5" spans="1:7" x14ac:dyDescent="0.35">
      <c r="A5" s="1"/>
      <c r="B5" s="1"/>
      <c r="C5" s="1"/>
      <c r="D5" s="1"/>
      <c r="E5" s="1"/>
      <c r="F5" s="1"/>
      <c r="G5" s="1"/>
    </row>
    <row r="6" spans="1:7" ht="15" customHeight="1" x14ac:dyDescent="0.35">
      <c r="A6" s="1"/>
      <c r="B6" s="3"/>
      <c r="C6" s="70" t="s">
        <v>4</v>
      </c>
      <c r="D6" s="70"/>
      <c r="E6" s="70"/>
      <c r="F6" s="70"/>
      <c r="G6" s="3"/>
    </row>
    <row r="7" spans="1:7" ht="15" customHeight="1" x14ac:dyDescent="0.35">
      <c r="A7" s="1"/>
      <c r="B7" s="3"/>
      <c r="C7" s="70"/>
      <c r="D7" s="70"/>
      <c r="E7" s="70"/>
      <c r="F7" s="70"/>
      <c r="G7" s="3"/>
    </row>
    <row r="8" spans="1:7" ht="15.5" x14ac:dyDescent="0.35">
      <c r="A8" s="1"/>
      <c r="B8" s="4"/>
      <c r="C8" s="75" t="s">
        <v>118</v>
      </c>
      <c r="D8" s="75"/>
      <c r="E8" s="75"/>
      <c r="F8" s="75"/>
      <c r="G8" s="1"/>
    </row>
    <row r="9" spans="1:7" x14ac:dyDescent="0.35">
      <c r="A9" s="1"/>
      <c r="B9" s="5"/>
      <c r="C9" s="5"/>
      <c r="D9" s="5"/>
      <c r="E9" s="5"/>
      <c r="F9" s="5"/>
      <c r="G9" s="5"/>
    </row>
    <row r="10" spans="1:7" x14ac:dyDescent="0.35">
      <c r="A10" s="1"/>
      <c r="B10" s="5"/>
      <c r="C10" s="5"/>
      <c r="D10" s="5"/>
      <c r="E10" s="5"/>
      <c r="F10" s="5"/>
      <c r="G10" s="5"/>
    </row>
    <row r="11" spans="1:7" x14ac:dyDescent="0.35">
      <c r="A11" s="1"/>
      <c r="B11" s="5"/>
      <c r="C11" s="74" t="s">
        <v>5</v>
      </c>
      <c r="D11" s="74"/>
      <c r="E11" s="74"/>
      <c r="F11" s="74"/>
      <c r="G11" s="5"/>
    </row>
    <row r="12" spans="1:7" x14ac:dyDescent="0.35">
      <c r="A12" s="1"/>
      <c r="B12" s="1"/>
      <c r="C12" s="1"/>
      <c r="D12" s="1"/>
      <c r="E12" s="1"/>
      <c r="F12" s="1"/>
      <c r="G12" s="1"/>
    </row>
    <row r="13" spans="1:7" x14ac:dyDescent="0.35">
      <c r="A13" s="1"/>
      <c r="B13" s="6" t="s">
        <v>6</v>
      </c>
      <c r="C13" s="67" t="s">
        <v>112</v>
      </c>
      <c r="D13" s="68"/>
      <c r="E13" s="68"/>
      <c r="F13" s="69"/>
      <c r="G13" s="1"/>
    </row>
    <row r="14" spans="1:7" x14ac:dyDescent="0.35">
      <c r="A14" s="1"/>
      <c r="B14" s="6" t="s">
        <v>14</v>
      </c>
      <c r="C14" s="67" t="s">
        <v>115</v>
      </c>
      <c r="D14" s="68"/>
      <c r="E14" s="68"/>
      <c r="F14" s="69"/>
      <c r="G14" s="1"/>
    </row>
    <row r="15" spans="1:7" x14ac:dyDescent="0.35">
      <c r="A15" s="1"/>
      <c r="B15" s="6" t="s">
        <v>25</v>
      </c>
      <c r="C15" s="67" t="s">
        <v>88</v>
      </c>
      <c r="D15" s="68"/>
      <c r="E15" s="68"/>
      <c r="F15" s="69"/>
      <c r="G15" s="1"/>
    </row>
    <row r="16" spans="1:7" x14ac:dyDescent="0.35">
      <c r="A16" s="1"/>
      <c r="B16" s="6" t="s">
        <v>26</v>
      </c>
      <c r="C16" s="67" t="s">
        <v>113</v>
      </c>
      <c r="D16" s="68"/>
      <c r="E16" s="68"/>
      <c r="F16" s="69"/>
      <c r="G16" s="1"/>
    </row>
    <row r="17" spans="1:7" x14ac:dyDescent="0.35">
      <c r="A17" s="1"/>
      <c r="B17" s="6" t="s">
        <v>41</v>
      </c>
      <c r="C17" s="67" t="s">
        <v>116</v>
      </c>
      <c r="D17" s="68"/>
      <c r="E17" s="68"/>
      <c r="F17" s="69"/>
      <c r="G17" s="1"/>
    </row>
    <row r="18" spans="1:7" x14ac:dyDescent="0.35">
      <c r="A18" s="1"/>
      <c r="B18" s="6" t="s">
        <v>7</v>
      </c>
      <c r="C18" s="79" t="s">
        <v>11</v>
      </c>
      <c r="D18" s="80"/>
      <c r="E18" s="80"/>
      <c r="F18" s="81"/>
      <c r="G18" s="1"/>
    </row>
    <row r="19" spans="1:7" x14ac:dyDescent="0.35">
      <c r="A19" s="1"/>
      <c r="B19" s="6" t="s">
        <v>8</v>
      </c>
      <c r="C19" s="71" t="s">
        <v>117</v>
      </c>
      <c r="D19" s="72"/>
      <c r="E19" s="72"/>
      <c r="F19" s="73"/>
      <c r="G19" s="1"/>
    </row>
    <row r="20" spans="1:7" x14ac:dyDescent="0.35">
      <c r="A20" s="1"/>
      <c r="B20" s="6" t="s">
        <v>38</v>
      </c>
      <c r="C20" s="71" t="s">
        <v>65</v>
      </c>
      <c r="D20" s="72"/>
      <c r="E20" s="72"/>
      <c r="F20" s="73"/>
      <c r="G20" s="1"/>
    </row>
    <row r="21" spans="1:7" x14ac:dyDescent="0.35">
      <c r="A21" s="1"/>
      <c r="B21" s="6" t="s">
        <v>87</v>
      </c>
      <c r="C21" s="71" t="s">
        <v>62</v>
      </c>
      <c r="D21" s="72"/>
      <c r="E21" s="72"/>
      <c r="F21" s="73"/>
      <c r="G21" s="1"/>
    </row>
    <row r="22" spans="1:7" x14ac:dyDescent="0.35">
      <c r="A22" s="1"/>
      <c r="B22" s="6" t="s">
        <v>72</v>
      </c>
      <c r="C22" s="71" t="s">
        <v>31</v>
      </c>
      <c r="D22" s="72"/>
      <c r="E22" s="72"/>
      <c r="F22" s="73"/>
      <c r="G22" s="1"/>
    </row>
    <row r="23" spans="1:7" x14ac:dyDescent="0.35">
      <c r="A23" s="1"/>
      <c r="B23" s="6" t="s">
        <v>73</v>
      </c>
      <c r="C23" s="71" t="s">
        <v>32</v>
      </c>
      <c r="D23" s="72"/>
      <c r="E23" s="72"/>
      <c r="F23" s="73"/>
      <c r="G23" s="1"/>
    </row>
    <row r="24" spans="1:7" x14ac:dyDescent="0.35">
      <c r="A24" s="1"/>
      <c r="B24" s="6" t="s">
        <v>9</v>
      </c>
      <c r="C24" s="71" t="s">
        <v>44</v>
      </c>
      <c r="D24" s="72"/>
      <c r="E24" s="72"/>
      <c r="F24" s="73"/>
      <c r="G24" s="1"/>
    </row>
    <row r="25" spans="1:7" x14ac:dyDescent="0.35">
      <c r="A25" s="1"/>
      <c r="B25" s="6" t="s">
        <v>34</v>
      </c>
      <c r="C25" s="71" t="s">
        <v>27</v>
      </c>
      <c r="D25" s="72"/>
      <c r="E25" s="72"/>
      <c r="F25" s="73"/>
      <c r="G25" s="1"/>
    </row>
    <row r="26" spans="1:7" x14ac:dyDescent="0.35">
      <c r="A26" s="1"/>
      <c r="B26" s="6" t="s">
        <v>74</v>
      </c>
      <c r="C26" s="76" t="s">
        <v>39</v>
      </c>
      <c r="D26" s="77"/>
      <c r="E26" s="77"/>
      <c r="F26" s="78"/>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hidden="1" x14ac:dyDescent="0.35">
      <c r="A51" s="27"/>
      <c r="B51" s="27"/>
      <c r="C51" s="27"/>
      <c r="D51" s="27"/>
      <c r="E51" s="27"/>
      <c r="F51" s="27"/>
      <c r="G51" s="27"/>
    </row>
  </sheetData>
  <sheetProtection algorithmName="SHA-512" hashValue="b3kFL4qT1bPliMaie3RFt4i2322Pbg8RshhIxORnnZD9eZUKsnonV8SxIsEjooyc1Wo9NEb754fQ2Rq8Da2nzQ==" saltValue="EjNJ5iAjGLl42j9RgT1hw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4.5" zeroHeight="1" x14ac:dyDescent="0.35"/>
  <cols>
    <col min="1" max="1" width="5.26953125" style="2" customWidth="1"/>
    <col min="2" max="2" width="23" style="2" customWidth="1"/>
    <col min="3" max="3" width="7.54296875" style="2" customWidth="1"/>
    <col min="4" max="4" width="8.7265625" style="2" customWidth="1"/>
    <col min="5" max="5" width="2.453125" style="2" customWidth="1"/>
    <col min="6" max="6" width="8.7265625" style="2" customWidth="1"/>
    <col min="7" max="7" width="2.453125" style="2" customWidth="1"/>
    <col min="8" max="8" width="8.7265625" style="2" customWidth="1"/>
    <col min="9" max="9" width="2.453125" style="2" customWidth="1"/>
    <col min="10" max="10" width="8.7265625" style="2" customWidth="1"/>
    <col min="11" max="11" width="2.453125" style="2" customWidth="1"/>
    <col min="12" max="12" width="5.26953125" style="2" customWidth="1"/>
    <col min="13" max="16384" width="9.1796875" style="2" hidden="1"/>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2" t="s">
        <v>66</v>
      </c>
      <c r="C3" s="82"/>
      <c r="D3" s="82"/>
      <c r="E3" s="82"/>
      <c r="F3" s="82"/>
      <c r="G3" s="82"/>
      <c r="H3" s="82"/>
      <c r="I3" s="82"/>
      <c r="J3" s="82"/>
      <c r="K3" s="82"/>
      <c r="L3" s="1"/>
    </row>
    <row r="4" spans="1:12" ht="15" customHeight="1" x14ac:dyDescent="0.35">
      <c r="A4" s="1"/>
      <c r="B4" s="82"/>
      <c r="C4" s="82"/>
      <c r="D4" s="82"/>
      <c r="E4" s="82"/>
      <c r="F4" s="82"/>
      <c r="G4" s="82"/>
      <c r="H4" s="82"/>
      <c r="I4" s="82"/>
      <c r="J4" s="82"/>
      <c r="K4" s="82"/>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86" t="s">
        <v>60</v>
      </c>
      <c r="C8" s="87"/>
      <c r="D8" s="87"/>
      <c r="E8" s="87"/>
      <c r="F8" s="87"/>
      <c r="G8" s="87"/>
      <c r="H8" s="87"/>
      <c r="I8" s="87"/>
      <c r="J8" s="87"/>
      <c r="K8" s="88"/>
      <c r="L8" s="1"/>
    </row>
    <row r="9" spans="1:12" ht="39.75" customHeight="1" x14ac:dyDescent="0.35">
      <c r="A9" s="1"/>
      <c r="B9" s="38" t="s">
        <v>0</v>
      </c>
      <c r="C9" s="16" t="s">
        <v>1</v>
      </c>
      <c r="D9" s="98" t="s">
        <v>63</v>
      </c>
      <c r="E9" s="99"/>
      <c r="F9" s="98" t="s">
        <v>2</v>
      </c>
      <c r="G9" s="99"/>
      <c r="H9" s="98" t="s">
        <v>64</v>
      </c>
      <c r="I9" s="99"/>
      <c r="J9" s="98" t="s">
        <v>21</v>
      </c>
      <c r="K9" s="99"/>
      <c r="L9" s="1"/>
    </row>
    <row r="10" spans="1:12" x14ac:dyDescent="0.35">
      <c r="A10" s="1"/>
      <c r="B10" s="45" t="s">
        <v>137</v>
      </c>
      <c r="C10" s="53">
        <v>0</v>
      </c>
      <c r="D10" s="8">
        <v>0</v>
      </c>
      <c r="E10" s="12" t="s">
        <v>3</v>
      </c>
      <c r="F10" s="8">
        <f>IFERROR(D10/C10,0)</f>
        <v>0</v>
      </c>
      <c r="G10" s="12" t="s">
        <v>3</v>
      </c>
      <c r="H10" s="8">
        <v>0</v>
      </c>
      <c r="I10" s="12" t="s">
        <v>3</v>
      </c>
      <c r="J10" s="8">
        <v>0</v>
      </c>
      <c r="K10" s="12" t="s">
        <v>3</v>
      </c>
      <c r="L10" s="1"/>
    </row>
    <row r="11" spans="1:12" x14ac:dyDescent="0.35">
      <c r="A11" s="1"/>
      <c r="B11" s="59" t="s">
        <v>134</v>
      </c>
      <c r="C11" s="60"/>
      <c r="D11" s="61"/>
      <c r="E11" s="61"/>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row r="47" spans="1:12" x14ac:dyDescent="0.35">
      <c r="A47" s="1"/>
      <c r="B47" s="1"/>
      <c r="C47" s="1"/>
      <c r="D47" s="1"/>
      <c r="E47" s="1"/>
      <c r="F47" s="1"/>
      <c r="G47" s="1"/>
      <c r="H47" s="1"/>
      <c r="I47" s="1"/>
      <c r="J47" s="1"/>
      <c r="K47" s="1"/>
      <c r="L47" s="1"/>
    </row>
    <row r="48" spans="1:12" x14ac:dyDescent="0.35">
      <c r="A48" s="1"/>
      <c r="B48" s="1"/>
      <c r="C48" s="1"/>
      <c r="D48" s="1"/>
      <c r="E48" s="1"/>
      <c r="F48" s="1"/>
      <c r="G48" s="1"/>
      <c r="H48" s="1"/>
      <c r="I48" s="1"/>
      <c r="J48" s="1"/>
      <c r="K48" s="1"/>
      <c r="L48" s="1"/>
    </row>
    <row r="49" spans="1:12" hidden="1" x14ac:dyDescent="0.35">
      <c r="A49" s="27"/>
      <c r="B49" s="27"/>
      <c r="C49" s="27"/>
      <c r="D49" s="27"/>
      <c r="E49" s="27"/>
      <c r="F49" s="27"/>
      <c r="G49" s="27"/>
      <c r="H49" s="27"/>
      <c r="I49" s="27"/>
      <c r="J49" s="27"/>
      <c r="K49" s="27"/>
      <c r="L49" s="27"/>
    </row>
    <row r="50" spans="1:12" hidden="1" x14ac:dyDescent="0.35"/>
    <row r="51" spans="1:12" hidden="1" x14ac:dyDescent="0.35"/>
    <row r="52" spans="1:12" hidden="1" x14ac:dyDescent="0.35"/>
  </sheetData>
  <sheetProtection algorithmName="SHA-512" hashValue="mGkeMHj+Wccp7o/dASjjw1+pgARla36Ku+Zr5Ndt8+mUfICDc2zqF/QcEpobkPS49nOEdJEXoPFJGryxbAA4Pw==" saltValue="gzpRpuSKyub/wB7qAQTdn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4.5" zeroHeight="1" x14ac:dyDescent="0.35"/>
  <cols>
    <col min="1" max="1" width="5.26953125" style="2" customWidth="1"/>
    <col min="2" max="2" width="38.1796875" style="2" customWidth="1"/>
    <col min="3" max="3" width="13.7265625" style="2" customWidth="1"/>
    <col min="4" max="4" width="3.26953125" style="2" customWidth="1"/>
    <col min="5" max="5" width="13.7265625" style="2" customWidth="1"/>
    <col min="6" max="6" width="3.2695312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2" t="s">
        <v>67</v>
      </c>
      <c r="C3" s="82"/>
      <c r="D3" s="82"/>
      <c r="E3" s="82"/>
      <c r="F3" s="82"/>
      <c r="G3" s="1"/>
    </row>
    <row r="4" spans="1:7" ht="15" customHeight="1" x14ac:dyDescent="0.35">
      <c r="A4" s="1"/>
      <c r="B4" s="82"/>
      <c r="C4" s="82"/>
      <c r="D4" s="82"/>
      <c r="E4" s="82"/>
      <c r="F4" s="8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65" t="s">
        <v>28</v>
      </c>
      <c r="C8" s="20"/>
      <c r="D8" s="20"/>
      <c r="E8" s="20"/>
      <c r="F8" s="66"/>
      <c r="G8" s="1"/>
    </row>
    <row r="9" spans="1:7" ht="17.25" customHeight="1" x14ac:dyDescent="0.35">
      <c r="A9" s="1"/>
      <c r="B9" s="62" t="s">
        <v>15</v>
      </c>
      <c r="C9" s="48" t="s">
        <v>10</v>
      </c>
      <c r="D9" s="63"/>
      <c r="E9" s="48" t="s">
        <v>22</v>
      </c>
      <c r="F9" s="26"/>
      <c r="G9" s="1"/>
    </row>
    <row r="10" spans="1:7" x14ac:dyDescent="0.35">
      <c r="A10" s="1"/>
      <c r="B10" s="19" t="s">
        <v>119</v>
      </c>
      <c r="C10" s="18">
        <f>'Fane 7. Anlægsprojekter (§ 19)'!H11</f>
        <v>0</v>
      </c>
      <c r="D10" s="12" t="s">
        <v>3</v>
      </c>
      <c r="E10" s="8">
        <f>SUM('Fane 7. Anlægsprojekter (§ 19)'!F11,'Fane 7. Anlægsprojekter (§ 19)'!J11)</f>
        <v>0</v>
      </c>
      <c r="F10" s="12" t="s">
        <v>3</v>
      </c>
      <c r="G10" s="1"/>
    </row>
    <row r="11" spans="1:7" x14ac:dyDescent="0.35">
      <c r="A11" s="1"/>
      <c r="B11" s="19"/>
      <c r="C11" s="18"/>
      <c r="D11" s="12" t="s">
        <v>3</v>
      </c>
      <c r="E11" s="8"/>
      <c r="F11" s="12" t="s">
        <v>3</v>
      </c>
      <c r="G11" s="1"/>
    </row>
    <row r="12" spans="1:7" x14ac:dyDescent="0.35">
      <c r="A12" s="1"/>
      <c r="B12" s="19"/>
      <c r="C12" s="18"/>
      <c r="D12" s="12" t="s">
        <v>3</v>
      </c>
      <c r="E12" s="8"/>
      <c r="F12" s="12" t="s">
        <v>3</v>
      </c>
      <c r="G12" s="1"/>
    </row>
    <row r="13" spans="1:7" x14ac:dyDescent="0.35">
      <c r="A13" s="1"/>
      <c r="B13" s="19"/>
      <c r="C13" s="18"/>
      <c r="D13" s="12" t="s">
        <v>3</v>
      </c>
      <c r="E13" s="8"/>
      <c r="F13" s="12" t="s">
        <v>3</v>
      </c>
      <c r="G13" s="1"/>
    </row>
    <row r="14" spans="1:7" x14ac:dyDescent="0.35">
      <c r="A14" s="1"/>
      <c r="B14" s="19"/>
      <c r="C14" s="18"/>
      <c r="D14" s="12" t="s">
        <v>3</v>
      </c>
      <c r="E14" s="8"/>
      <c r="F14" s="12" t="s">
        <v>3</v>
      </c>
      <c r="G14" s="1"/>
    </row>
    <row r="15" spans="1:7" x14ac:dyDescent="0.35">
      <c r="A15" s="1"/>
      <c r="B15" s="19"/>
      <c r="C15" s="18"/>
      <c r="D15" s="12" t="s">
        <v>3</v>
      </c>
      <c r="E15" s="8"/>
      <c r="F15" s="12" t="s">
        <v>3</v>
      </c>
      <c r="G15" s="1"/>
    </row>
    <row r="16" spans="1:7" x14ac:dyDescent="0.35">
      <c r="A16" s="1"/>
      <c r="B16" s="65" t="s">
        <v>94</v>
      </c>
      <c r="C16" s="10">
        <f>SUM(C10:C15)</f>
        <v>0</v>
      </c>
      <c r="D16" s="11" t="s">
        <v>3</v>
      </c>
      <c r="E16" s="10">
        <f>SUM(E10:E15)</f>
        <v>0</v>
      </c>
      <c r="F16" s="11" t="s">
        <v>3</v>
      </c>
      <c r="G16" s="1"/>
    </row>
    <row r="17" spans="1:7" x14ac:dyDescent="0.35">
      <c r="A17" s="1"/>
      <c r="B17" s="65" t="s">
        <v>106</v>
      </c>
      <c r="C17" s="10">
        <f>C16*(1+'Fane 11. Nøgletal'!C11)</f>
        <v>0</v>
      </c>
      <c r="D17" s="11" t="s">
        <v>3</v>
      </c>
      <c r="E17" s="10">
        <f>E16*(1+'Fane 11. Nøgletal'!C11)</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hidden="1" x14ac:dyDescent="0.35">
      <c r="A50" s="27"/>
      <c r="B50" s="27"/>
      <c r="C50" s="27"/>
      <c r="D50" s="27"/>
      <c r="E50" s="27"/>
      <c r="F50" s="27"/>
      <c r="G50" s="27"/>
    </row>
    <row r="51" spans="1:7" hidden="1" x14ac:dyDescent="0.35">
      <c r="A51" s="27"/>
      <c r="B51" s="27"/>
      <c r="C51" s="27"/>
      <c r="D51" s="27"/>
      <c r="E51" s="27"/>
      <c r="F51" s="27"/>
      <c r="G51" s="27"/>
    </row>
    <row r="52" spans="1:7" hidden="1" x14ac:dyDescent="0.35">
      <c r="A52" s="27"/>
      <c r="B52" s="27"/>
      <c r="C52" s="27"/>
      <c r="D52" s="27"/>
      <c r="E52" s="27"/>
      <c r="F52" s="27"/>
      <c r="G52" s="27"/>
    </row>
    <row r="53" spans="1:7" hidden="1" x14ac:dyDescent="0.35"/>
    <row r="54" spans="1:7" hidden="1" x14ac:dyDescent="0.35"/>
  </sheetData>
  <sheetProtection algorithmName="SHA-512" hashValue="Xr6v6fnupY/vpIoivXhxs5GVtOrmq1A+1kxWuT0f48ueRZYuPAf5+9KmrbD9eoP5usZ1YwG+vcJR5bFRfly+HA==" saltValue="BPfNNYoxe3alHtEtkfyGY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4.5" zeroHeight="1" x14ac:dyDescent="0.35"/>
  <cols>
    <col min="1" max="1" width="5.26953125" style="2" customWidth="1"/>
    <col min="2" max="2" width="38.1796875" style="2" customWidth="1"/>
    <col min="3" max="3" width="13.7265625" style="2" customWidth="1"/>
    <col min="4" max="4" width="3.26953125" style="2" customWidth="1"/>
    <col min="5" max="5" width="13.7265625" style="2" customWidth="1"/>
    <col min="6" max="6" width="3.2695312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2" t="s">
        <v>68</v>
      </c>
      <c r="C3" s="82"/>
      <c r="D3" s="82"/>
      <c r="E3" s="82"/>
      <c r="F3" s="82"/>
      <c r="G3" s="1"/>
    </row>
    <row r="4" spans="1:7" ht="15" customHeight="1" x14ac:dyDescent="0.35">
      <c r="A4" s="1"/>
      <c r="B4" s="82"/>
      <c r="C4" s="82"/>
      <c r="D4" s="82"/>
      <c r="E4" s="82"/>
      <c r="F4" s="8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86" t="s">
        <v>109</v>
      </c>
      <c r="C8" s="87"/>
      <c r="D8" s="87"/>
      <c r="E8" s="87"/>
      <c r="F8" s="88"/>
      <c r="G8" s="1"/>
    </row>
    <row r="9" spans="1:7" x14ac:dyDescent="0.35">
      <c r="A9" s="1"/>
      <c r="B9" s="62" t="s">
        <v>15</v>
      </c>
      <c r="C9" s="48" t="s">
        <v>10</v>
      </c>
      <c r="D9" s="63"/>
      <c r="E9" s="48" t="s">
        <v>22</v>
      </c>
      <c r="F9" s="26"/>
      <c r="G9" s="1"/>
    </row>
    <row r="10" spans="1:7" x14ac:dyDescent="0.35">
      <c r="A10" s="1"/>
      <c r="B10" s="19"/>
      <c r="C10" s="18"/>
      <c r="D10" s="12" t="s">
        <v>3</v>
      </c>
      <c r="E10" s="18"/>
      <c r="F10" s="12" t="s">
        <v>3</v>
      </c>
      <c r="G10" s="1"/>
    </row>
    <row r="11" spans="1:7" x14ac:dyDescent="0.35">
      <c r="A11" s="1"/>
      <c r="B11" s="19"/>
      <c r="C11" s="18"/>
      <c r="D11" s="12" t="s">
        <v>3</v>
      </c>
      <c r="E11" s="18"/>
      <c r="F11" s="12" t="s">
        <v>3</v>
      </c>
      <c r="G11" s="1"/>
    </row>
    <row r="12" spans="1:7" x14ac:dyDescent="0.35">
      <c r="A12" s="1"/>
      <c r="B12" s="19"/>
      <c r="C12" s="18"/>
      <c r="D12" s="12" t="s">
        <v>3</v>
      </c>
      <c r="E12" s="18"/>
      <c r="F12" s="12" t="s">
        <v>3</v>
      </c>
      <c r="G12" s="1"/>
    </row>
    <row r="13" spans="1:7" x14ac:dyDescent="0.35">
      <c r="A13" s="1"/>
      <c r="B13" s="19"/>
      <c r="C13" s="18"/>
      <c r="D13" s="12" t="s">
        <v>3</v>
      </c>
      <c r="E13" s="18"/>
      <c r="F13" s="12" t="s">
        <v>3</v>
      </c>
      <c r="G13" s="1"/>
    </row>
    <row r="14" spans="1:7" x14ac:dyDescent="0.35">
      <c r="A14" s="1"/>
      <c r="B14" s="19"/>
      <c r="C14" s="18"/>
      <c r="D14" s="12" t="s">
        <v>3</v>
      </c>
      <c r="E14" s="18"/>
      <c r="F14" s="12" t="s">
        <v>3</v>
      </c>
      <c r="G14" s="1"/>
    </row>
    <row r="15" spans="1:7" x14ac:dyDescent="0.35">
      <c r="A15" s="1"/>
      <c r="B15" s="65" t="s">
        <v>107</v>
      </c>
      <c r="C15" s="10">
        <f>SUM(C10:C14)</f>
        <v>0</v>
      </c>
      <c r="D15" s="11" t="s">
        <v>3</v>
      </c>
      <c r="E15" s="10">
        <f>SUM(E10:E14)</f>
        <v>0</v>
      </c>
      <c r="F15" s="11" t="s">
        <v>3</v>
      </c>
      <c r="G15" s="1"/>
    </row>
    <row r="16" spans="1:7" x14ac:dyDescent="0.35">
      <c r="A16" s="1"/>
      <c r="B16" s="65" t="s">
        <v>108</v>
      </c>
      <c r="C16" s="10">
        <f>C15*(1+'Fane 11. Nøgletal'!C11)^2</f>
        <v>0</v>
      </c>
      <c r="D16" s="11" t="s">
        <v>3</v>
      </c>
      <c r="E16" s="10">
        <f>E15*(1+'Fane 11. Nøgletal'!C11)^2</f>
        <v>0</v>
      </c>
      <c r="F16" s="11" t="s">
        <v>3</v>
      </c>
      <c r="G16" s="1"/>
    </row>
    <row r="17" spans="1:7" x14ac:dyDescent="0.35">
      <c r="A17" s="1"/>
      <c r="B17" s="1"/>
      <c r="C17" s="1"/>
      <c r="D17" s="1"/>
      <c r="E17" s="1"/>
      <c r="F17" s="1"/>
      <c r="G17" s="1"/>
    </row>
    <row r="18" spans="1:7" x14ac:dyDescent="0.35">
      <c r="A18" s="1"/>
      <c r="B18" s="100"/>
      <c r="C18" s="100"/>
      <c r="D18" s="100"/>
      <c r="E18" s="100"/>
      <c r="F18" s="100"/>
      <c r="G18" s="1"/>
    </row>
    <row r="19" spans="1:7" x14ac:dyDescent="0.35">
      <c r="A19" s="1"/>
      <c r="B19" s="29"/>
      <c r="C19" s="29"/>
      <c r="D19" s="29"/>
      <c r="E19" s="29"/>
      <c r="F19" s="30"/>
      <c r="G19" s="1"/>
    </row>
    <row r="20" spans="1:7" x14ac:dyDescent="0.35">
      <c r="A20" s="1"/>
      <c r="B20" s="31"/>
      <c r="C20" s="32"/>
      <c r="D20" s="33"/>
      <c r="E20" s="32"/>
      <c r="F20" s="33"/>
      <c r="G20" s="1"/>
    </row>
    <row r="21" spans="1:7" x14ac:dyDescent="0.35">
      <c r="A21" s="1"/>
      <c r="B21" s="34"/>
      <c r="C21" s="35"/>
      <c r="D21" s="36"/>
      <c r="E21" s="35"/>
      <c r="F21" s="36"/>
      <c r="G21" s="1"/>
    </row>
    <row r="22" spans="1:7" x14ac:dyDescent="0.35">
      <c r="A22" s="1"/>
      <c r="B22" s="34"/>
      <c r="C22" s="35"/>
      <c r="D22" s="36"/>
      <c r="E22" s="35"/>
      <c r="F22" s="36"/>
      <c r="G22" s="1"/>
    </row>
    <row r="23" spans="1:7" x14ac:dyDescent="0.35">
      <c r="A23" s="1"/>
      <c r="B23" s="28"/>
      <c r="C23" s="28"/>
      <c r="D23" s="28"/>
      <c r="E23" s="28"/>
      <c r="F23" s="28"/>
      <c r="G23" s="1"/>
    </row>
    <row r="24" spans="1:7" x14ac:dyDescent="0.35">
      <c r="A24" s="1"/>
      <c r="B24" s="100"/>
      <c r="C24" s="100"/>
      <c r="D24" s="100"/>
      <c r="E24" s="100"/>
      <c r="F24" s="100"/>
      <c r="G24" s="1"/>
    </row>
    <row r="25" spans="1:7" x14ac:dyDescent="0.35">
      <c r="A25" s="1"/>
      <c r="B25" s="29"/>
      <c r="C25" s="29"/>
      <c r="D25" s="29"/>
      <c r="E25" s="29"/>
      <c r="F25" s="30"/>
      <c r="G25" s="1"/>
    </row>
    <row r="26" spans="1:7" x14ac:dyDescent="0.35">
      <c r="A26" s="1"/>
      <c r="B26" s="31"/>
      <c r="C26" s="32"/>
      <c r="D26" s="33"/>
      <c r="E26" s="32"/>
      <c r="F26" s="33"/>
      <c r="G26" s="1"/>
    </row>
    <row r="27" spans="1:7" x14ac:dyDescent="0.35">
      <c r="A27" s="1"/>
      <c r="B27" s="31"/>
      <c r="C27" s="32"/>
      <c r="D27" s="33"/>
      <c r="E27" s="32"/>
      <c r="F27" s="33"/>
      <c r="G27" s="1"/>
    </row>
    <row r="28" spans="1:7" x14ac:dyDescent="0.35">
      <c r="A28" s="1"/>
      <c r="B28" s="34"/>
      <c r="C28" s="35"/>
      <c r="D28" s="36"/>
      <c r="E28" s="35"/>
      <c r="F28" s="36"/>
      <c r="G28" s="1"/>
    </row>
    <row r="29" spans="1:7" x14ac:dyDescent="0.35">
      <c r="A29" s="1"/>
      <c r="B29" s="34"/>
      <c r="C29" s="35"/>
      <c r="D29" s="36"/>
      <c r="E29" s="35"/>
      <c r="F29" s="36"/>
      <c r="G29" s="1"/>
    </row>
    <row r="30" spans="1:7" x14ac:dyDescent="0.35">
      <c r="A30" s="1"/>
      <c r="B30" s="28"/>
      <c r="C30" s="28"/>
      <c r="D30" s="28"/>
      <c r="E30" s="28"/>
      <c r="F30" s="28"/>
      <c r="G30" s="1"/>
    </row>
    <row r="31" spans="1:7" x14ac:dyDescent="0.35">
      <c r="A31" s="1"/>
      <c r="B31" s="100"/>
      <c r="C31" s="100"/>
      <c r="D31" s="100"/>
      <c r="E31" s="100"/>
      <c r="F31" s="100"/>
      <c r="G31" s="1"/>
    </row>
    <row r="32" spans="1:7" x14ac:dyDescent="0.35">
      <c r="A32" s="1"/>
      <c r="B32" s="29"/>
      <c r="C32" s="29"/>
      <c r="D32" s="29"/>
      <c r="E32" s="29"/>
      <c r="F32" s="30"/>
      <c r="G32" s="1"/>
    </row>
    <row r="33" spans="1:7" x14ac:dyDescent="0.35">
      <c r="A33" s="1"/>
      <c r="B33" s="31"/>
      <c r="C33" s="32"/>
      <c r="D33" s="33"/>
      <c r="E33" s="32"/>
      <c r="F33" s="33"/>
      <c r="G33" s="1"/>
    </row>
    <row r="34" spans="1:7" x14ac:dyDescent="0.35">
      <c r="A34" s="1"/>
      <c r="B34" s="31"/>
      <c r="C34" s="32"/>
      <c r="D34" s="33"/>
      <c r="E34" s="32"/>
      <c r="F34" s="33"/>
      <c r="G34" s="1"/>
    </row>
    <row r="35" spans="1:7" x14ac:dyDescent="0.35">
      <c r="A35" s="1"/>
      <c r="B35" s="34"/>
      <c r="C35" s="35"/>
      <c r="D35" s="36"/>
      <c r="E35" s="35"/>
      <c r="F35" s="36"/>
      <c r="G35" s="1"/>
    </row>
    <row r="36" spans="1:7" x14ac:dyDescent="0.35">
      <c r="A36" s="1"/>
      <c r="B36" s="34"/>
      <c r="C36" s="35"/>
      <c r="D36" s="36"/>
      <c r="E36" s="35"/>
      <c r="F36" s="36"/>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hidden="1" x14ac:dyDescent="0.35"/>
  </sheetData>
  <sheetProtection algorithmName="SHA-512" hashValue="FJNVTt0CpeoSfr8sgBx3IWOCGTRLbDKy0B+a9iwzUTP8Gn6bdJgCKErIIUX1UZRIMvLsgQ/xygbKEXpOuc2HeQ==" saltValue="aq1enyxQZAhq1pOc8lcjy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4.5" zeroHeight="1" x14ac:dyDescent="0.35"/>
  <cols>
    <col min="1" max="1" width="5.26953125" style="2" customWidth="1"/>
    <col min="2" max="2" width="37.54296875" style="2" customWidth="1"/>
    <col min="3" max="3" width="13.7265625" style="2" customWidth="1"/>
    <col min="4" max="4" width="3.26953125" style="2" customWidth="1"/>
    <col min="5" max="5" width="13.7265625" style="2" customWidth="1"/>
    <col min="6" max="6" width="3.2695312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4" t="s">
        <v>69</v>
      </c>
      <c r="C3" s="84"/>
      <c r="D3" s="84"/>
      <c r="E3" s="84"/>
      <c r="F3" s="84"/>
      <c r="G3" s="1"/>
    </row>
    <row r="4" spans="1:7" ht="15" customHeight="1" x14ac:dyDescent="0.35">
      <c r="A4" s="1"/>
      <c r="B4" s="84"/>
      <c r="C4" s="84"/>
      <c r="D4" s="84"/>
      <c r="E4" s="84"/>
      <c r="F4" s="84"/>
      <c r="G4" s="1"/>
    </row>
    <row r="5" spans="1:7" x14ac:dyDescent="0.35">
      <c r="A5" s="1"/>
      <c r="B5" s="84"/>
      <c r="C5" s="84"/>
      <c r="D5" s="84"/>
      <c r="E5" s="84"/>
      <c r="F5" s="84"/>
      <c r="G5" s="1"/>
    </row>
    <row r="6" spans="1:7" x14ac:dyDescent="0.35">
      <c r="A6" s="1"/>
      <c r="B6" s="1"/>
      <c r="C6" s="1"/>
      <c r="D6" s="1"/>
      <c r="E6" s="1"/>
      <c r="F6" s="1"/>
      <c r="G6" s="1"/>
    </row>
    <row r="7" spans="1:7" x14ac:dyDescent="0.35">
      <c r="A7" s="1"/>
      <c r="B7" s="1"/>
      <c r="C7" s="1"/>
      <c r="D7" s="1"/>
      <c r="E7" s="1"/>
      <c r="F7" s="1"/>
      <c r="G7" s="1"/>
    </row>
    <row r="8" spans="1:7" x14ac:dyDescent="0.35">
      <c r="A8" s="1"/>
      <c r="B8" s="86" t="s">
        <v>48</v>
      </c>
      <c r="C8" s="87"/>
      <c r="D8" s="87"/>
      <c r="E8" s="87"/>
      <c r="F8" s="88"/>
      <c r="G8" s="1"/>
    </row>
    <row r="9" spans="1:7" ht="15" customHeight="1" x14ac:dyDescent="0.35">
      <c r="A9" s="1"/>
      <c r="B9" s="25" t="s">
        <v>49</v>
      </c>
      <c r="C9" s="101" t="s">
        <v>10</v>
      </c>
      <c r="D9" s="102"/>
      <c r="E9" s="101" t="s">
        <v>22</v>
      </c>
      <c r="F9" s="102"/>
      <c r="G9" s="1"/>
    </row>
    <row r="10" spans="1:7" ht="26.5" x14ac:dyDescent="0.35">
      <c r="A10" s="1"/>
      <c r="B10" s="52" t="s">
        <v>135</v>
      </c>
      <c r="C10" s="8">
        <v>0</v>
      </c>
      <c r="D10" s="12" t="s">
        <v>3</v>
      </c>
      <c r="E10" s="8">
        <v>0</v>
      </c>
      <c r="F10" s="12" t="s">
        <v>3</v>
      </c>
      <c r="G10" s="1"/>
    </row>
    <row r="11" spans="1:7" ht="28.5" customHeight="1" x14ac:dyDescent="0.35">
      <c r="A11" s="1"/>
      <c r="B11" s="17" t="s">
        <v>92</v>
      </c>
      <c r="C11" s="10">
        <f>SUM(C10:C10)</f>
        <v>0</v>
      </c>
      <c r="D11" s="11" t="s">
        <v>3</v>
      </c>
      <c r="E11" s="10">
        <f>SUM(E10:E10)</f>
        <v>0</v>
      </c>
      <c r="F11" s="11" t="s">
        <v>3</v>
      </c>
      <c r="G11" s="1"/>
    </row>
    <row r="12" spans="1:7" ht="27" customHeight="1" x14ac:dyDescent="0.35">
      <c r="A12" s="1"/>
      <c r="B12" s="17" t="s">
        <v>110</v>
      </c>
      <c r="C12" s="10">
        <f>C11*(1+'Fane 11. Nøgletal'!C11)</f>
        <v>0</v>
      </c>
      <c r="D12" s="11" t="s">
        <v>3</v>
      </c>
      <c r="E12" s="10">
        <f>E11*(1+'Fane 11. Nøgletal'!C11)</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hidden="1" x14ac:dyDescent="0.35"/>
    <row r="49" hidden="1" x14ac:dyDescent="0.35"/>
    <row r="50" hidden="1" x14ac:dyDescent="0.35"/>
  </sheetData>
  <sheetProtection algorithmName="SHA-512" hashValue="IkIPQeDidtkq55oDHwVJMiNSwl9oeLCuYiq6vwyfWcLzhVsk1OJ7cQNamtFkoTu7nQoZDfl3na3menFB5iytSQ==" saltValue="NhogQQf3MNX7c46rHGtO0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4.5" zeroHeight="1" x14ac:dyDescent="0.35"/>
  <cols>
    <col min="1" max="1" width="5.26953125" style="2" customWidth="1"/>
    <col min="2" max="2" width="37.54296875" style="2" customWidth="1"/>
    <col min="3" max="3" width="13.7265625" style="2" customWidth="1"/>
    <col min="4" max="4" width="3.1796875" style="2" customWidth="1"/>
    <col min="5" max="5" width="13.7265625" style="2" customWidth="1"/>
    <col min="6" max="6" width="3.179687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4" t="s">
        <v>70</v>
      </c>
      <c r="C3" s="84"/>
      <c r="D3" s="84"/>
      <c r="E3" s="84"/>
      <c r="F3" s="84"/>
      <c r="G3" s="1"/>
    </row>
    <row r="4" spans="1:7" ht="15" customHeight="1" x14ac:dyDescent="0.35">
      <c r="A4" s="1"/>
      <c r="B4" s="84"/>
      <c r="C4" s="84"/>
      <c r="D4" s="84"/>
      <c r="E4" s="84"/>
      <c r="F4" s="84"/>
      <c r="G4" s="1"/>
    </row>
    <row r="5" spans="1:7" x14ac:dyDescent="0.35">
      <c r="A5" s="1"/>
      <c r="B5" s="84"/>
      <c r="C5" s="84"/>
      <c r="D5" s="84"/>
      <c r="E5" s="84"/>
      <c r="F5" s="84"/>
      <c r="G5" s="1"/>
    </row>
    <row r="6" spans="1:7" x14ac:dyDescent="0.35">
      <c r="A6" s="1"/>
      <c r="B6" s="1"/>
      <c r="C6" s="1"/>
      <c r="D6" s="1"/>
      <c r="E6" s="1"/>
      <c r="F6" s="1"/>
      <c r="G6" s="1"/>
    </row>
    <row r="7" spans="1:7" x14ac:dyDescent="0.35">
      <c r="A7" s="1"/>
      <c r="B7" s="1"/>
      <c r="C7" s="1"/>
      <c r="D7" s="1"/>
      <c r="E7" s="1"/>
      <c r="F7" s="1"/>
      <c r="G7" s="1"/>
    </row>
    <row r="8" spans="1:7" ht="15" customHeight="1" x14ac:dyDescent="0.35">
      <c r="A8" s="1"/>
      <c r="B8" s="86" t="s">
        <v>111</v>
      </c>
      <c r="C8" s="87"/>
      <c r="D8" s="87"/>
      <c r="E8" s="87"/>
      <c r="F8" s="88"/>
      <c r="G8" s="1"/>
    </row>
    <row r="9" spans="1:7" x14ac:dyDescent="0.35">
      <c r="A9" s="1"/>
      <c r="B9" s="25" t="s">
        <v>16</v>
      </c>
      <c r="C9" s="64" t="s">
        <v>10</v>
      </c>
      <c r="D9" s="26"/>
      <c r="E9" s="64" t="s">
        <v>22</v>
      </c>
      <c r="F9" s="26"/>
      <c r="G9" s="1"/>
    </row>
    <row r="10" spans="1:7" x14ac:dyDescent="0.35">
      <c r="A10" s="1"/>
      <c r="B10" s="52" t="s">
        <v>136</v>
      </c>
      <c r="C10" s="8">
        <v>0</v>
      </c>
      <c r="D10" s="12" t="s">
        <v>3</v>
      </c>
      <c r="E10" s="8">
        <v>0</v>
      </c>
      <c r="F10" s="12" t="s">
        <v>3</v>
      </c>
      <c r="G10" s="1"/>
    </row>
    <row r="11" spans="1:7" x14ac:dyDescent="0.35">
      <c r="A11" s="1"/>
      <c r="B11" s="65" t="s">
        <v>91</v>
      </c>
      <c r="C11" s="10">
        <f>SUM(C10:C10)</f>
        <v>0</v>
      </c>
      <c r="D11" s="11" t="s">
        <v>3</v>
      </c>
      <c r="E11" s="10">
        <f>SUM(E10:E10)</f>
        <v>0</v>
      </c>
      <c r="F11" s="11" t="s">
        <v>3</v>
      </c>
      <c r="G11" s="1"/>
    </row>
    <row r="12" spans="1:7" x14ac:dyDescent="0.35">
      <c r="A12" s="1"/>
      <c r="B12" s="65" t="s">
        <v>133</v>
      </c>
      <c r="C12" s="10">
        <f>C11*(1+'Fane 11. Nøgletal'!C11)^2</f>
        <v>0</v>
      </c>
      <c r="D12" s="11" t="s">
        <v>3</v>
      </c>
      <c r="E12" s="10">
        <f>E11*(1+'Fane 11. Nøgletal'!C11)^2</f>
        <v>0</v>
      </c>
      <c r="F12" s="11" t="s">
        <v>3</v>
      </c>
      <c r="G12" s="1"/>
    </row>
    <row r="13" spans="1:7" x14ac:dyDescent="0.35">
      <c r="A13" s="1"/>
      <c r="B13" s="1"/>
      <c r="C13" s="1"/>
      <c r="D13" s="1"/>
      <c r="E13" s="1"/>
      <c r="F13" s="1"/>
      <c r="G13" s="1"/>
    </row>
    <row r="14" spans="1:7" x14ac:dyDescent="0.35">
      <c r="A14" s="1"/>
      <c r="B14" s="100"/>
      <c r="C14" s="100"/>
      <c r="D14" s="100"/>
      <c r="E14" s="100"/>
      <c r="F14" s="100"/>
      <c r="G14" s="1"/>
    </row>
    <row r="15" spans="1:7" x14ac:dyDescent="0.35">
      <c r="A15" s="1"/>
      <c r="B15" s="30"/>
      <c r="C15" s="30"/>
      <c r="D15" s="30"/>
      <c r="E15" s="30"/>
      <c r="F15" s="30"/>
      <c r="G15" s="1"/>
    </row>
    <row r="16" spans="1:7" x14ac:dyDescent="0.35">
      <c r="A16" s="1"/>
      <c r="B16" s="31"/>
      <c r="C16" s="37"/>
      <c r="D16" s="33"/>
      <c r="E16" s="37"/>
      <c r="F16" s="33"/>
      <c r="G16" s="1"/>
    </row>
    <row r="17" spans="1:7" x14ac:dyDescent="0.35">
      <c r="A17" s="1"/>
      <c r="B17" s="34"/>
      <c r="C17" s="35"/>
      <c r="D17" s="36"/>
      <c r="E17" s="35"/>
      <c r="F17" s="36"/>
      <c r="G17" s="1"/>
    </row>
    <row r="18" spans="1:7" x14ac:dyDescent="0.35">
      <c r="A18" s="1"/>
      <c r="B18" s="34"/>
      <c r="C18" s="35"/>
      <c r="D18" s="36"/>
      <c r="E18" s="35"/>
      <c r="F18" s="36"/>
      <c r="G18" s="1"/>
    </row>
    <row r="19" spans="1:7" x14ac:dyDescent="0.35">
      <c r="A19" s="1"/>
      <c r="B19" s="28"/>
      <c r="C19" s="28"/>
      <c r="D19" s="28"/>
      <c r="E19" s="28"/>
      <c r="F19" s="28"/>
      <c r="G19" s="1"/>
    </row>
    <row r="20" spans="1:7" x14ac:dyDescent="0.35">
      <c r="A20" s="1"/>
      <c r="B20" s="100"/>
      <c r="C20" s="100"/>
      <c r="D20" s="100"/>
      <c r="E20" s="100"/>
      <c r="F20" s="100"/>
      <c r="G20" s="1"/>
    </row>
    <row r="21" spans="1:7" x14ac:dyDescent="0.35">
      <c r="A21" s="1"/>
      <c r="B21" s="30"/>
      <c r="C21" s="30"/>
      <c r="D21" s="30"/>
      <c r="E21" s="30"/>
      <c r="F21" s="30"/>
      <c r="G21" s="1"/>
    </row>
    <row r="22" spans="1:7" x14ac:dyDescent="0.35">
      <c r="A22" s="1"/>
      <c r="B22" s="31"/>
      <c r="C22" s="37"/>
      <c r="D22" s="33"/>
      <c r="E22" s="37"/>
      <c r="F22" s="33"/>
      <c r="G22" s="1"/>
    </row>
    <row r="23" spans="1:7" x14ac:dyDescent="0.35">
      <c r="A23" s="1"/>
      <c r="B23" s="34"/>
      <c r="C23" s="35"/>
      <c r="D23" s="36"/>
      <c r="E23" s="35"/>
      <c r="F23" s="36"/>
      <c r="G23" s="1"/>
    </row>
    <row r="24" spans="1:7" x14ac:dyDescent="0.35">
      <c r="A24" s="1"/>
      <c r="B24" s="34"/>
      <c r="C24" s="35"/>
      <c r="D24" s="36"/>
      <c r="E24" s="35"/>
      <c r="F24" s="36"/>
      <c r="G24" s="1"/>
    </row>
    <row r="25" spans="1:7" x14ac:dyDescent="0.35">
      <c r="A25" s="1"/>
      <c r="B25" s="28"/>
      <c r="C25" s="28"/>
      <c r="D25" s="28"/>
      <c r="E25" s="28"/>
      <c r="F25" s="28"/>
      <c r="G25" s="1"/>
    </row>
    <row r="26" spans="1:7" x14ac:dyDescent="0.35">
      <c r="A26" s="1"/>
      <c r="B26" s="100"/>
      <c r="C26" s="100"/>
      <c r="D26" s="100"/>
      <c r="E26" s="100"/>
      <c r="F26" s="100"/>
      <c r="G26" s="1"/>
    </row>
    <row r="27" spans="1:7" x14ac:dyDescent="0.35">
      <c r="A27" s="1"/>
      <c r="B27" s="30"/>
      <c r="C27" s="30"/>
      <c r="D27" s="30"/>
      <c r="E27" s="30"/>
      <c r="F27" s="30"/>
      <c r="G27" s="1"/>
    </row>
    <row r="28" spans="1:7" x14ac:dyDescent="0.35">
      <c r="A28" s="1"/>
      <c r="B28" s="31"/>
      <c r="C28" s="37"/>
      <c r="D28" s="33"/>
      <c r="E28" s="37"/>
      <c r="F28" s="33"/>
      <c r="G28" s="1"/>
    </row>
    <row r="29" spans="1:7" x14ac:dyDescent="0.35">
      <c r="A29" s="1"/>
      <c r="B29" s="34"/>
      <c r="C29" s="35"/>
      <c r="D29" s="36"/>
      <c r="E29" s="35"/>
      <c r="F29" s="36"/>
      <c r="G29" s="1"/>
    </row>
    <row r="30" spans="1:7" x14ac:dyDescent="0.35">
      <c r="A30" s="1"/>
      <c r="B30" s="34"/>
      <c r="C30" s="35"/>
      <c r="D30" s="36"/>
      <c r="E30" s="35"/>
      <c r="F30" s="36"/>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hidden="1" x14ac:dyDescent="0.35"/>
  </sheetData>
  <sheetProtection algorithmName="SHA-512" hashValue="y60F0Km+ig4ya6Do3sTmSzZv61GDlfn9KVe5YPXPjZ8EYodXxf/XOgiw+YUfFf8T0TUPyUI9IiTVls8W+tlKRw==" saltValue="xZdrB487c/9R43EJkdxiW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4.5" zeroHeight="1" x14ac:dyDescent="0.35"/>
  <cols>
    <col min="1" max="1" width="5.26953125" style="2" customWidth="1"/>
    <col min="2" max="2" width="61.7265625" style="2" customWidth="1"/>
    <col min="3" max="3" width="7.7265625" style="2" customWidth="1"/>
    <col min="4" max="4" width="5.26953125" style="2" customWidth="1"/>
    <col min="5" max="16384" width="9.1796875" style="2" hidden="1"/>
  </cols>
  <sheetData>
    <row r="1" spans="1:4" x14ac:dyDescent="0.35">
      <c r="A1" s="1"/>
      <c r="B1" s="1"/>
      <c r="C1" s="1"/>
      <c r="D1" s="1"/>
    </row>
    <row r="2" spans="1:4" x14ac:dyDescent="0.35">
      <c r="A2" s="1"/>
      <c r="B2" s="1"/>
      <c r="C2" s="1"/>
      <c r="D2" s="1"/>
    </row>
    <row r="3" spans="1:4" ht="15" customHeight="1" x14ac:dyDescent="0.35">
      <c r="A3" s="1"/>
      <c r="B3" s="84" t="s">
        <v>71</v>
      </c>
      <c r="C3" s="84"/>
      <c r="D3" s="1"/>
    </row>
    <row r="4" spans="1:4" ht="15" customHeight="1" x14ac:dyDescent="0.35">
      <c r="A4" s="1"/>
      <c r="B4" s="84"/>
      <c r="C4" s="84"/>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65" t="s">
        <v>13</v>
      </c>
      <c r="C8" s="66"/>
      <c r="D8" s="1"/>
    </row>
    <row r="9" spans="1:4" x14ac:dyDescent="0.35">
      <c r="A9" s="1"/>
      <c r="B9" s="43" t="s">
        <v>132</v>
      </c>
      <c r="C9" s="23">
        <v>3.56E-2</v>
      </c>
      <c r="D9" s="1"/>
    </row>
    <row r="10" spans="1:4" x14ac:dyDescent="0.35">
      <c r="A10" s="1"/>
      <c r="B10" s="43" t="s">
        <v>93</v>
      </c>
      <c r="C10" s="23">
        <v>8.0799999999999997E-2</v>
      </c>
      <c r="D10" s="1"/>
    </row>
    <row r="11" spans="1:4" x14ac:dyDescent="0.35">
      <c r="A11" s="1"/>
      <c r="B11" s="43" t="s">
        <v>140</v>
      </c>
      <c r="C11" s="23">
        <v>6.6299999999999998E-2</v>
      </c>
      <c r="D11" s="1"/>
    </row>
    <row r="12" spans="1:4" x14ac:dyDescent="0.35">
      <c r="A12" s="1"/>
      <c r="B12" s="65"/>
      <c r="C12" s="66"/>
      <c r="D12" s="1"/>
    </row>
    <row r="13" spans="1:4" x14ac:dyDescent="0.35">
      <c r="A13" s="1"/>
      <c r="B13" s="1"/>
      <c r="C13" s="1"/>
      <c r="D13" s="1"/>
    </row>
    <row r="14" spans="1:4" x14ac:dyDescent="0.35">
      <c r="A14" s="1"/>
      <c r="B14" s="1"/>
      <c r="C14" s="1"/>
      <c r="D14" s="1"/>
    </row>
    <row r="15" spans="1:4" x14ac:dyDescent="0.35">
      <c r="A15" s="1"/>
      <c r="B15" s="65" t="s">
        <v>36</v>
      </c>
      <c r="C15" s="66"/>
      <c r="D15" s="1"/>
    </row>
    <row r="16" spans="1:4" x14ac:dyDescent="0.35">
      <c r="A16" s="1"/>
      <c r="B16" s="21" t="s">
        <v>40</v>
      </c>
      <c r="C16" s="42">
        <v>1.7000000000000001E-2</v>
      </c>
      <c r="D16" s="1"/>
    </row>
    <row r="17" spans="1:4" x14ac:dyDescent="0.35">
      <c r="A17" s="1"/>
      <c r="B17" s="103"/>
      <c r="C17" s="104"/>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sheetData>
  <sheetProtection algorithmName="SHA-512" hashValue="kdOmTD7UHumt4AWJtK21194wp2cpJ0KMzZGioRuRrQ8vvuhjLQfJYvlf2v7zuqkqO+gpLNAoK8ou6paRxG2fQg==" saltValue="bbKEV2NTqVV0Xa8NxKWEJ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 style="2" hidden="1"/>
  </cols>
  <sheetData>
    <row r="1" spans="1:5" x14ac:dyDescent="0.35">
      <c r="A1" s="1"/>
      <c r="B1" s="1"/>
      <c r="C1" s="1"/>
      <c r="D1" s="1"/>
      <c r="E1" s="1"/>
    </row>
    <row r="2" spans="1:5" x14ac:dyDescent="0.35">
      <c r="A2" s="1"/>
      <c r="B2" s="1"/>
      <c r="C2" s="1"/>
      <c r="D2" s="1"/>
      <c r="E2" s="1"/>
    </row>
    <row r="3" spans="1:5" ht="15" customHeight="1" x14ac:dyDescent="0.35">
      <c r="A3" s="1"/>
      <c r="B3" s="82" t="s">
        <v>95</v>
      </c>
      <c r="C3" s="82"/>
      <c r="D3" s="82"/>
      <c r="E3" s="1"/>
    </row>
    <row r="4" spans="1:5" ht="15" customHeight="1" x14ac:dyDescent="0.35">
      <c r="A4" s="1"/>
      <c r="B4" s="82"/>
      <c r="C4" s="82"/>
      <c r="D4" s="82"/>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46" t="s">
        <v>12</v>
      </c>
      <c r="C8" s="46"/>
      <c r="D8" s="46"/>
      <c r="E8" s="1"/>
    </row>
    <row r="9" spans="1:5" x14ac:dyDescent="0.35">
      <c r="A9" s="1"/>
      <c r="B9" s="44" t="s">
        <v>52</v>
      </c>
      <c r="C9" s="7">
        <f>'Fane 3. Omkostninger i ØR2024'!$C$15</f>
        <v>1869446.678408925</v>
      </c>
      <c r="D9" s="44" t="s">
        <v>3</v>
      </c>
      <c r="E9" s="1"/>
    </row>
    <row r="10" spans="1:5" ht="17.149999999999999" customHeight="1" x14ac:dyDescent="0.35">
      <c r="A10" s="1"/>
      <c r="B10" s="22" t="s">
        <v>42</v>
      </c>
      <c r="C10" s="7">
        <f>'Fane 8.1. Varige tillæg'!C17+'Fane 8.1. Varige tillæg'!E17</f>
        <v>0</v>
      </c>
      <c r="D10" s="44" t="s">
        <v>3</v>
      </c>
      <c r="E10" s="1"/>
    </row>
    <row r="11" spans="1:5" ht="17.149999999999999" customHeight="1" x14ac:dyDescent="0.35">
      <c r="A11" s="1"/>
      <c r="B11" s="22" t="s">
        <v>43</v>
      </c>
      <c r="C11" s="8">
        <f>-('Fane 10. Bortfald'!C12+'Fane 10. Bortfald'!E12)</f>
        <v>0</v>
      </c>
      <c r="D11" s="44" t="s">
        <v>3</v>
      </c>
      <c r="E11" s="1"/>
    </row>
    <row r="12" spans="1:5" ht="17.149999999999999" customHeight="1" x14ac:dyDescent="0.35">
      <c r="A12" s="1"/>
      <c r="B12" s="22" t="s">
        <v>45</v>
      </c>
      <c r="C12" s="8">
        <f>'Fane 9. Tilknyttet virksomhed'!C12+'Fane 9. Tilknyttet virksomhed'!E12</f>
        <v>0</v>
      </c>
      <c r="D12" s="44" t="s">
        <v>3</v>
      </c>
      <c r="E12" s="1"/>
    </row>
    <row r="13" spans="1:5" ht="17.149999999999999" customHeight="1" x14ac:dyDescent="0.35">
      <c r="A13" s="1"/>
      <c r="B13" s="22" t="s">
        <v>17</v>
      </c>
      <c r="C13" s="8">
        <f>(SUM(C9:C10)+SUM(C12:C12))*'Fane 11. Nøgletal'!C11</f>
        <v>123944.31477851172</v>
      </c>
      <c r="D13" s="44" t="s">
        <v>3</v>
      </c>
      <c r="E13" s="1"/>
    </row>
    <row r="14" spans="1:5" ht="17.149999999999999" customHeight="1" x14ac:dyDescent="0.35">
      <c r="A14" s="1"/>
      <c r="B14" s="22" t="s">
        <v>36</v>
      </c>
      <c r="C14" s="8">
        <f>-SUM(C9,C10:C13)*'Fane 11. Nøgletal'!C16</f>
        <v>-33887.646884186426</v>
      </c>
      <c r="D14" s="44" t="s">
        <v>3</v>
      </c>
      <c r="E14" s="1"/>
    </row>
    <row r="15" spans="1:5" ht="15" customHeight="1" x14ac:dyDescent="0.35">
      <c r="A15" s="1"/>
      <c r="B15" s="41" t="s">
        <v>19</v>
      </c>
      <c r="C15" s="9">
        <f>SUM(C9,C10:C14)</f>
        <v>1959503.3463032502</v>
      </c>
      <c r="D15" s="47" t="s">
        <v>3</v>
      </c>
      <c r="E15" s="1"/>
    </row>
    <row r="16" spans="1:5" ht="15" customHeight="1" x14ac:dyDescent="0.35">
      <c r="A16" s="1"/>
      <c r="B16" s="46" t="s">
        <v>11</v>
      </c>
      <c r="C16" s="46"/>
      <c r="D16" s="46"/>
      <c r="E16" s="1"/>
    </row>
    <row r="17" spans="1:5" ht="15" customHeight="1" x14ac:dyDescent="0.35">
      <c r="A17" s="1"/>
      <c r="B17" s="47" t="s">
        <v>11</v>
      </c>
      <c r="C17" s="9">
        <f>'Fane 4. Ikke-påvirkelige omk.'!C19</f>
        <v>378842.41592524003</v>
      </c>
      <c r="D17" s="47" t="s">
        <v>3</v>
      </c>
      <c r="E17" s="1"/>
    </row>
    <row r="18" spans="1:5" ht="15" customHeight="1" x14ac:dyDescent="0.35">
      <c r="A18" s="1"/>
      <c r="B18" s="46" t="s">
        <v>32</v>
      </c>
      <c r="C18" s="46"/>
      <c r="D18" s="46"/>
      <c r="E18" s="1"/>
    </row>
    <row r="19" spans="1:5" ht="15" customHeight="1" x14ac:dyDescent="0.35">
      <c r="A19" s="1"/>
      <c r="B19" s="22" t="s">
        <v>29</v>
      </c>
      <c r="C19" s="8">
        <f>'Fane 8.2. Engangstillæg'!C16</f>
        <v>0</v>
      </c>
      <c r="D19" s="44" t="s">
        <v>3</v>
      </c>
      <c r="E19" s="1"/>
    </row>
    <row r="20" spans="1:5" x14ac:dyDescent="0.35">
      <c r="A20" s="1"/>
      <c r="B20" s="22" t="s">
        <v>30</v>
      </c>
      <c r="C20" s="8">
        <f>'Fane 8.2. Engangstillæg'!E16</f>
        <v>0</v>
      </c>
      <c r="D20" s="44" t="s">
        <v>3</v>
      </c>
      <c r="E20" s="1"/>
    </row>
    <row r="21" spans="1:5" x14ac:dyDescent="0.35">
      <c r="A21" s="1"/>
      <c r="B21" s="22" t="s">
        <v>61</v>
      </c>
      <c r="C21" s="8">
        <f>-SUM(C19:C20)*'Fane 11. Nøgletal'!C16</f>
        <v>0</v>
      </c>
      <c r="D21" s="44" t="s">
        <v>3</v>
      </c>
      <c r="E21" s="1"/>
    </row>
    <row r="22" spans="1:5" ht="15" customHeight="1" x14ac:dyDescent="0.35">
      <c r="A22" s="1"/>
      <c r="B22" s="41" t="s">
        <v>33</v>
      </c>
      <c r="C22" s="9">
        <f>SUM(C19:C21)</f>
        <v>0</v>
      </c>
      <c r="D22" s="47" t="s">
        <v>3</v>
      </c>
      <c r="E22" s="1"/>
    </row>
    <row r="23" spans="1:5" x14ac:dyDescent="0.35">
      <c r="A23" s="1"/>
      <c r="B23" s="46" t="s">
        <v>50</v>
      </c>
      <c r="C23" s="46"/>
      <c r="D23" s="46"/>
      <c r="E23" s="1"/>
    </row>
    <row r="24" spans="1:5" x14ac:dyDescent="0.35">
      <c r="A24" s="1"/>
      <c r="B24" s="41" t="s">
        <v>51</v>
      </c>
      <c r="C24" s="9">
        <f>'Fane 5. Kontrol af ØR2023'!C30</f>
        <v>0</v>
      </c>
      <c r="D24" s="47" t="s">
        <v>3</v>
      </c>
      <c r="E24" s="1"/>
    </row>
    <row r="25" spans="1:5" x14ac:dyDescent="0.35">
      <c r="A25" s="1"/>
      <c r="B25" s="46" t="s">
        <v>56</v>
      </c>
      <c r="C25" s="46"/>
      <c r="D25" s="46"/>
      <c r="E25" s="1"/>
    </row>
    <row r="26" spans="1:5" x14ac:dyDescent="0.35">
      <c r="A26" s="1"/>
      <c r="B26" s="47" t="s">
        <v>57</v>
      </c>
      <c r="C26" s="9">
        <f>'Fane 6. Skattesagen'!C14</f>
        <v>0</v>
      </c>
      <c r="D26" s="47" t="s">
        <v>3</v>
      </c>
      <c r="E26" s="1"/>
    </row>
    <row r="27" spans="1:5" x14ac:dyDescent="0.35">
      <c r="A27" s="1"/>
      <c r="B27" s="46" t="s">
        <v>53</v>
      </c>
      <c r="C27" s="10">
        <f>SUM(C15,C17,C22,C24,C26)</f>
        <v>2338345.7622284903</v>
      </c>
      <c r="D27" s="11" t="s">
        <v>3</v>
      </c>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yTdQTmO0PC8SFOkhOknK6amuhrTNx1Cy5ttfLUNze0xquxsg8KLDPvgSsRDFvS2SO0wWVDuDdCZT5bm+LKDqSA==" saltValue="+cFtXnXJ/iMt5h2Qs9D4Y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82" t="s">
        <v>96</v>
      </c>
      <c r="C3" s="82"/>
      <c r="D3" s="82"/>
      <c r="E3" s="1"/>
    </row>
    <row r="4" spans="1:5" ht="15" customHeight="1" x14ac:dyDescent="0.35">
      <c r="A4" s="1"/>
      <c r="B4" s="82"/>
      <c r="C4" s="82"/>
      <c r="D4" s="82"/>
      <c r="E4" s="1"/>
    </row>
    <row r="5" spans="1:5" x14ac:dyDescent="0.35">
      <c r="A5" s="1"/>
      <c r="B5" s="83"/>
      <c r="C5" s="83"/>
      <c r="D5" s="83"/>
      <c r="E5" s="1"/>
    </row>
    <row r="6" spans="1:5" x14ac:dyDescent="0.35">
      <c r="A6" s="1"/>
      <c r="B6" s="57"/>
      <c r="C6" s="57"/>
      <c r="D6" s="57"/>
      <c r="E6" s="1"/>
    </row>
    <row r="7" spans="1:5" x14ac:dyDescent="0.35">
      <c r="A7" s="1"/>
      <c r="B7" s="1"/>
      <c r="C7" s="1"/>
      <c r="D7" s="1"/>
      <c r="E7" s="1"/>
    </row>
    <row r="8" spans="1:5" x14ac:dyDescent="0.35">
      <c r="A8" s="1"/>
      <c r="B8" s="46" t="s">
        <v>12</v>
      </c>
      <c r="C8" s="46"/>
      <c r="D8" s="46"/>
      <c r="E8" s="1"/>
    </row>
    <row r="9" spans="1:5" ht="15" customHeight="1" x14ac:dyDescent="0.35">
      <c r="A9" s="1"/>
      <c r="B9" s="44" t="s">
        <v>58</v>
      </c>
      <c r="C9" s="7">
        <f>'Fane 2.1. Økonomisk ramme 2025'!C15</f>
        <v>1959503.3463032502</v>
      </c>
      <c r="D9" s="44" t="s">
        <v>3</v>
      </c>
      <c r="E9" s="1"/>
    </row>
    <row r="10" spans="1:5" ht="15" customHeight="1" x14ac:dyDescent="0.35">
      <c r="A10" s="1"/>
      <c r="B10" s="24" t="s">
        <v>17</v>
      </c>
      <c r="C10" s="7">
        <f>C9*'Fane 11. Nøgletal'!C11</f>
        <v>129915.07185990548</v>
      </c>
      <c r="D10" s="44" t="s">
        <v>3</v>
      </c>
      <c r="E10" s="1"/>
    </row>
    <row r="11" spans="1:5" ht="15" customHeight="1" x14ac:dyDescent="0.35">
      <c r="A11" s="1"/>
      <c r="B11" s="24" t="s">
        <v>36</v>
      </c>
      <c r="C11" s="7">
        <f>-SUM(C9:C10)*'Fane 11. Nøgletal'!C16</f>
        <v>-35520.11310877365</v>
      </c>
      <c r="D11" s="44" t="s">
        <v>3</v>
      </c>
      <c r="E11" s="1"/>
    </row>
    <row r="12" spans="1:5" ht="15" customHeight="1" x14ac:dyDescent="0.35">
      <c r="A12" s="1"/>
      <c r="B12" s="51" t="s">
        <v>19</v>
      </c>
      <c r="C12" s="9">
        <f>SUM(C9:C11)</f>
        <v>2053898.305054382</v>
      </c>
      <c r="D12" s="47" t="s">
        <v>3</v>
      </c>
      <c r="E12" s="1"/>
    </row>
    <row r="13" spans="1:5" x14ac:dyDescent="0.35">
      <c r="A13" s="1"/>
      <c r="B13" s="46" t="s">
        <v>11</v>
      </c>
      <c r="C13" s="46"/>
      <c r="D13" s="46"/>
      <c r="E13" s="1"/>
    </row>
    <row r="14" spans="1:5" ht="15" customHeight="1" x14ac:dyDescent="0.35">
      <c r="A14" s="1"/>
      <c r="B14" s="47" t="s">
        <v>11</v>
      </c>
      <c r="C14" s="9">
        <f>'Fane 4. Ikke-påvirkelige omk.'!C19*(1+'Fane 11. Nøgletal'!C11)</f>
        <v>403959.66810108343</v>
      </c>
      <c r="D14" s="47" t="s">
        <v>3</v>
      </c>
      <c r="E14" s="1"/>
    </row>
    <row r="15" spans="1:5" x14ac:dyDescent="0.35">
      <c r="A15" s="1"/>
      <c r="B15" s="46" t="s">
        <v>50</v>
      </c>
      <c r="C15" s="46"/>
      <c r="D15" s="46"/>
      <c r="E15" s="1"/>
    </row>
    <row r="16" spans="1:5" x14ac:dyDescent="0.35">
      <c r="A16" s="1"/>
      <c r="B16" s="47" t="s">
        <v>51</v>
      </c>
      <c r="C16" s="9">
        <f>'Fane 5. Kontrol af ØR2023'!C30</f>
        <v>0</v>
      </c>
      <c r="D16" s="47" t="s">
        <v>3</v>
      </c>
      <c r="E16" s="1"/>
    </row>
    <row r="17" spans="1:5" x14ac:dyDescent="0.35">
      <c r="A17" s="1"/>
      <c r="B17" s="46" t="s">
        <v>56</v>
      </c>
      <c r="C17" s="46"/>
      <c r="D17" s="46"/>
      <c r="E17" s="1"/>
    </row>
    <row r="18" spans="1:5" x14ac:dyDescent="0.35">
      <c r="A18" s="1"/>
      <c r="B18" s="47" t="s">
        <v>57</v>
      </c>
      <c r="C18" s="9">
        <f>'Fane 6. Skattesagen'!C15</f>
        <v>0</v>
      </c>
      <c r="D18" s="47" t="s">
        <v>3</v>
      </c>
      <c r="E18" s="1"/>
    </row>
    <row r="19" spans="1:5" x14ac:dyDescent="0.35">
      <c r="A19" s="1"/>
      <c r="B19" s="46" t="s">
        <v>59</v>
      </c>
      <c r="C19" s="10">
        <f>SUM(C12,C14,C16,C18)</f>
        <v>2457857.9731554654</v>
      </c>
      <c r="D19" s="11" t="s">
        <v>3</v>
      </c>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CbTDQqFeOD5Jo3UfPbWZyRY6xP6Q/npLursoGf38HM7lbQ3SFjg84yE+JGcf3Hy+fSWX4MM4pahCTHQ4fVOU0g==" saltValue="z1nBv1r6iPwPDILg+nSKt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82" t="s">
        <v>97</v>
      </c>
      <c r="C3" s="82"/>
      <c r="D3" s="82"/>
      <c r="E3" s="1"/>
    </row>
    <row r="4" spans="1:5" ht="15" customHeight="1" x14ac:dyDescent="0.35">
      <c r="A4" s="1"/>
      <c r="B4" s="82"/>
      <c r="C4" s="82"/>
      <c r="D4" s="82"/>
      <c r="E4" s="1"/>
    </row>
    <row r="5" spans="1:5" x14ac:dyDescent="0.35">
      <c r="A5" s="1"/>
      <c r="B5" s="83" t="s">
        <v>20</v>
      </c>
      <c r="C5" s="83"/>
      <c r="D5" s="83"/>
      <c r="E5" s="1"/>
    </row>
    <row r="6" spans="1:5" x14ac:dyDescent="0.35">
      <c r="A6" s="1"/>
      <c r="B6" s="57"/>
      <c r="C6" s="57"/>
      <c r="D6" s="57"/>
      <c r="E6" s="1"/>
    </row>
    <row r="7" spans="1:5" x14ac:dyDescent="0.35">
      <c r="A7" s="1"/>
      <c r="B7" s="1"/>
      <c r="C7" s="1"/>
      <c r="D7" s="1"/>
      <c r="E7" s="1"/>
    </row>
    <row r="8" spans="1:5" x14ac:dyDescent="0.35">
      <c r="A8" s="1"/>
      <c r="B8" s="46" t="s">
        <v>12</v>
      </c>
      <c r="C8" s="46"/>
      <c r="D8" s="46"/>
      <c r="E8" s="1"/>
    </row>
    <row r="9" spans="1:5" ht="15" customHeight="1" x14ac:dyDescent="0.35">
      <c r="A9" s="1"/>
      <c r="B9" s="44" t="s">
        <v>89</v>
      </c>
      <c r="C9" s="7">
        <f>'Fane 2.2. Økonomisk ramme 2026'!C12</f>
        <v>2053898.305054382</v>
      </c>
      <c r="D9" s="44" t="s">
        <v>3</v>
      </c>
      <c r="E9" s="1"/>
    </row>
    <row r="10" spans="1:5" ht="15" customHeight="1" x14ac:dyDescent="0.35">
      <c r="A10" s="1"/>
      <c r="B10" s="24" t="s">
        <v>17</v>
      </c>
      <c r="C10" s="7">
        <f>C9*'Fane 11. Nøgletal'!C11</f>
        <v>136173.45762510551</v>
      </c>
      <c r="D10" s="44" t="s">
        <v>3</v>
      </c>
      <c r="E10" s="1"/>
    </row>
    <row r="11" spans="1:5" ht="15" customHeight="1" x14ac:dyDescent="0.35">
      <c r="A11" s="1"/>
      <c r="B11" s="24" t="s">
        <v>36</v>
      </c>
      <c r="C11" s="7">
        <f>-SUM(C9:C10)*'Fane 11. Nøgletal'!C16</f>
        <v>-37231.219965551289</v>
      </c>
      <c r="D11" s="44" t="s">
        <v>3</v>
      </c>
      <c r="E11" s="1"/>
    </row>
    <row r="12" spans="1:5" x14ac:dyDescent="0.35">
      <c r="A12" s="1"/>
      <c r="B12" s="51" t="s">
        <v>19</v>
      </c>
      <c r="C12" s="9">
        <f>SUM(C9:C11)</f>
        <v>2152840.542713936</v>
      </c>
      <c r="D12" s="47" t="s">
        <v>3</v>
      </c>
      <c r="E12" s="1"/>
    </row>
    <row r="13" spans="1:5" x14ac:dyDescent="0.35">
      <c r="A13" s="1"/>
      <c r="B13" s="46" t="s">
        <v>11</v>
      </c>
      <c r="C13" s="46"/>
      <c r="D13" s="46"/>
      <c r="E13" s="1"/>
    </row>
    <row r="14" spans="1:5" ht="15" customHeight="1" x14ac:dyDescent="0.35">
      <c r="A14" s="1"/>
      <c r="B14" s="47" t="s">
        <v>11</v>
      </c>
      <c r="C14" s="9">
        <f>'Fane 4. Ikke-påvirkelige omk.'!C19*(1+'Fane 11. Nøgletal'!C11)^2</f>
        <v>430742.19409618527</v>
      </c>
      <c r="D14" s="47" t="s">
        <v>3</v>
      </c>
      <c r="E14" s="1"/>
    </row>
    <row r="15" spans="1:5" ht="15" customHeight="1" x14ac:dyDescent="0.35">
      <c r="A15" s="1"/>
      <c r="B15" s="46" t="s">
        <v>50</v>
      </c>
      <c r="C15" s="46"/>
      <c r="D15" s="46"/>
      <c r="E15" s="1"/>
    </row>
    <row r="16" spans="1:5" ht="15" customHeight="1" x14ac:dyDescent="0.35">
      <c r="A16" s="1"/>
      <c r="B16" s="47" t="s">
        <v>51</v>
      </c>
      <c r="C16" s="9">
        <v>0</v>
      </c>
      <c r="D16" s="47" t="s">
        <v>3</v>
      </c>
      <c r="E16" s="1"/>
    </row>
    <row r="17" spans="1:5" ht="15" customHeight="1" x14ac:dyDescent="0.35">
      <c r="A17" s="1"/>
      <c r="B17" s="46" t="s">
        <v>56</v>
      </c>
      <c r="C17" s="46"/>
      <c r="D17" s="46"/>
      <c r="E17" s="1"/>
    </row>
    <row r="18" spans="1:5" ht="15" customHeight="1" x14ac:dyDescent="0.35">
      <c r="A18" s="1"/>
      <c r="B18" s="47" t="s">
        <v>57</v>
      </c>
      <c r="C18" s="9">
        <f>'Fane 6. Skattesagen'!C16</f>
        <v>0</v>
      </c>
      <c r="D18" s="47" t="s">
        <v>3</v>
      </c>
      <c r="E18" s="1"/>
    </row>
    <row r="19" spans="1:5" x14ac:dyDescent="0.35">
      <c r="A19" s="1"/>
      <c r="B19" s="46" t="s">
        <v>90</v>
      </c>
      <c r="C19" s="10">
        <f>SUM(C12,C14,C16,C18)</f>
        <v>2583582.7368101212</v>
      </c>
      <c r="D19" s="11" t="s">
        <v>3</v>
      </c>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V1DurHZHFFGMRTQ+MhulrFbXY8rVSsuf7lbz8YQZ8i9IfOSmv91n0Qa8ul6kSGA5BEJI11xzlLIgUvb+YOgfVw==" saltValue="7eE3GCpeMZFE4DIYkPYcB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82" t="s">
        <v>98</v>
      </c>
      <c r="C3" s="82"/>
      <c r="D3" s="82"/>
      <c r="E3" s="1"/>
    </row>
    <row r="4" spans="1:5" ht="15" customHeight="1" x14ac:dyDescent="0.35">
      <c r="A4" s="1"/>
      <c r="B4" s="82"/>
      <c r="C4" s="82"/>
      <c r="D4" s="82"/>
      <c r="E4" s="1"/>
    </row>
    <row r="5" spans="1:5" x14ac:dyDescent="0.35">
      <c r="A5" s="1"/>
      <c r="B5" s="83" t="s">
        <v>20</v>
      </c>
      <c r="C5" s="83"/>
      <c r="D5" s="83"/>
      <c r="E5" s="1"/>
    </row>
    <row r="6" spans="1:5" x14ac:dyDescent="0.35">
      <c r="A6" s="1"/>
      <c r="B6" s="57"/>
      <c r="C6" s="57"/>
      <c r="D6" s="57"/>
      <c r="E6" s="1"/>
    </row>
    <row r="7" spans="1:5" x14ac:dyDescent="0.35">
      <c r="A7" s="1"/>
      <c r="B7" s="1"/>
      <c r="C7" s="1"/>
      <c r="D7" s="1"/>
      <c r="E7" s="1"/>
    </row>
    <row r="8" spans="1:5" x14ac:dyDescent="0.35">
      <c r="A8" s="1"/>
      <c r="B8" s="46" t="s">
        <v>12</v>
      </c>
      <c r="C8" s="46"/>
      <c r="D8" s="46"/>
      <c r="E8" s="1"/>
    </row>
    <row r="9" spans="1:5" ht="15" customHeight="1" x14ac:dyDescent="0.35">
      <c r="A9" s="1"/>
      <c r="B9" s="44" t="s">
        <v>100</v>
      </c>
      <c r="C9" s="7">
        <f>'Fane 2.3. Økonomisk ramme 2027'!C12</f>
        <v>2152840.542713936</v>
      </c>
      <c r="D9" s="44" t="s">
        <v>3</v>
      </c>
      <c r="E9" s="1"/>
    </row>
    <row r="10" spans="1:5" ht="15" customHeight="1" x14ac:dyDescent="0.35">
      <c r="A10" s="1"/>
      <c r="B10" s="24" t="s">
        <v>17</v>
      </c>
      <c r="C10" s="7">
        <f>C9*'Fane 11. Nøgletal'!C11</f>
        <v>142733.32798193395</v>
      </c>
      <c r="D10" s="44" t="s">
        <v>3</v>
      </c>
      <c r="E10" s="1"/>
    </row>
    <row r="11" spans="1:5" ht="15" customHeight="1" x14ac:dyDescent="0.35">
      <c r="A11" s="1"/>
      <c r="B11" s="24" t="s">
        <v>36</v>
      </c>
      <c r="C11" s="7">
        <f>-SUM(C9:C10)*'Fane 11. Nøgletal'!C16</f>
        <v>-39024.755801829793</v>
      </c>
      <c r="D11" s="44" t="s">
        <v>3</v>
      </c>
      <c r="E11" s="1"/>
    </row>
    <row r="12" spans="1:5" x14ac:dyDescent="0.35">
      <c r="A12" s="1"/>
      <c r="B12" s="51" t="s">
        <v>19</v>
      </c>
      <c r="C12" s="9">
        <f>SUM(C9:C11)</f>
        <v>2256549.1148940399</v>
      </c>
      <c r="D12" s="47" t="s">
        <v>3</v>
      </c>
      <c r="E12" s="1"/>
    </row>
    <row r="13" spans="1:5" x14ac:dyDescent="0.35">
      <c r="A13" s="1"/>
      <c r="B13" s="46" t="s">
        <v>11</v>
      </c>
      <c r="C13" s="46"/>
      <c r="D13" s="46"/>
      <c r="E13" s="1"/>
    </row>
    <row r="14" spans="1:5" ht="15" customHeight="1" x14ac:dyDescent="0.35">
      <c r="A14" s="1"/>
      <c r="B14" s="47" t="s">
        <v>11</v>
      </c>
      <c r="C14" s="9">
        <f>'Fane 4. Ikke-påvirkelige omk.'!C19*(1+'Fane 11. Nøgletal'!C11)^3</f>
        <v>459300.4015647624</v>
      </c>
      <c r="D14" s="47" t="s">
        <v>3</v>
      </c>
      <c r="E14" s="1"/>
    </row>
    <row r="15" spans="1:5" ht="15" customHeight="1" x14ac:dyDescent="0.35">
      <c r="A15" s="1"/>
      <c r="B15" s="46" t="s">
        <v>56</v>
      </c>
      <c r="C15" s="46"/>
      <c r="D15" s="46"/>
      <c r="E15" s="1"/>
    </row>
    <row r="16" spans="1:5" ht="15" customHeight="1" x14ac:dyDescent="0.35">
      <c r="A16" s="1"/>
      <c r="B16" s="47" t="s">
        <v>57</v>
      </c>
      <c r="C16" s="9">
        <f>'Fane 6. Skattesagen'!C17</f>
        <v>0</v>
      </c>
      <c r="D16" s="47" t="s">
        <v>3</v>
      </c>
      <c r="E16" s="1"/>
    </row>
    <row r="17" spans="1:5" x14ac:dyDescent="0.35">
      <c r="A17" s="1"/>
      <c r="B17" s="46" t="s">
        <v>101</v>
      </c>
      <c r="C17" s="10">
        <f>SUM(C12,C14,C16)</f>
        <v>2715849.5164588024</v>
      </c>
      <c r="D17" s="11" t="s">
        <v>3</v>
      </c>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iDlM9uLVRjg5E5PlymfINkoV5Fj5O1uYdZymrj19DarICPts/21dMIfV2Yk7lV9pIIBENddoSuadbMCEPCWd9g==" saltValue="c/9dTepb97kUUu8KuKb7z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4.5" zeroHeight="1" x14ac:dyDescent="0.35"/>
  <cols>
    <col min="1" max="1" width="5.1796875" style="2" customWidth="1"/>
    <col min="2" max="2" width="50.54296875" style="2" customWidth="1"/>
    <col min="3" max="3" width="13.54296875" style="2" customWidth="1"/>
    <col min="4" max="4" width="3.81640625" style="2" customWidth="1"/>
    <col min="5" max="5" width="12.26953125" style="2" customWidth="1"/>
    <col min="6" max="7" width="0" style="2" hidden="1" customWidth="1"/>
    <col min="8" max="16384" width="9.1796875" style="2" hidden="1"/>
  </cols>
  <sheetData>
    <row r="1" spans="1:5" x14ac:dyDescent="0.35">
      <c r="A1" s="1"/>
      <c r="B1" s="1"/>
      <c r="C1" s="1"/>
      <c r="D1" s="1"/>
      <c r="E1" s="1"/>
    </row>
    <row r="2" spans="1:5" x14ac:dyDescent="0.35">
      <c r="A2" s="1"/>
      <c r="B2" s="1"/>
      <c r="C2" s="1"/>
      <c r="D2" s="1"/>
      <c r="E2" s="1"/>
    </row>
    <row r="3" spans="1:5" ht="25" customHeight="1" x14ac:dyDescent="0.35">
      <c r="A3" s="1"/>
      <c r="B3" s="84" t="s">
        <v>99</v>
      </c>
      <c r="C3" s="84"/>
      <c r="D3" s="84"/>
      <c r="E3" s="1"/>
    </row>
    <row r="4" spans="1:5" ht="15" customHeight="1" x14ac:dyDescent="0.35">
      <c r="A4" s="1"/>
      <c r="B4" s="84"/>
      <c r="C4" s="84"/>
      <c r="D4" s="84"/>
      <c r="E4" s="1"/>
    </row>
    <row r="5" spans="1:5" ht="15" customHeight="1"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46" t="s">
        <v>102</v>
      </c>
      <c r="C8" s="46"/>
      <c r="D8" s="46"/>
      <c r="E8" s="1"/>
    </row>
    <row r="9" spans="1:5" x14ac:dyDescent="0.35">
      <c r="A9" s="1"/>
      <c r="B9" s="44" t="s">
        <v>46</v>
      </c>
      <c r="C9" s="7">
        <v>1836401.0095227647</v>
      </c>
      <c r="D9" s="44" t="s">
        <v>3</v>
      </c>
      <c r="E9" s="1"/>
    </row>
    <row r="10" spans="1:5" x14ac:dyDescent="0.35">
      <c r="A10" s="1"/>
      <c r="B10" s="22" t="s">
        <v>42</v>
      </c>
      <c r="C10" s="7">
        <v>0</v>
      </c>
      <c r="D10" s="44" t="s">
        <v>3</v>
      </c>
      <c r="E10" s="1"/>
    </row>
    <row r="11" spans="1:5" x14ac:dyDescent="0.35">
      <c r="A11" s="1"/>
      <c r="B11" s="22" t="s">
        <v>43</v>
      </c>
      <c r="C11" s="8">
        <v>0</v>
      </c>
      <c r="D11" s="44" t="s">
        <v>3</v>
      </c>
      <c r="E11" s="1"/>
    </row>
    <row r="12" spans="1:5" x14ac:dyDescent="0.35">
      <c r="A12" s="1"/>
      <c r="B12" s="22" t="s">
        <v>45</v>
      </c>
      <c r="C12" s="8">
        <v>0</v>
      </c>
      <c r="D12" s="44" t="s">
        <v>3</v>
      </c>
      <c r="E12" s="1"/>
    </row>
    <row r="13" spans="1:5" x14ac:dyDescent="0.35">
      <c r="A13" s="1"/>
      <c r="B13" s="22" t="s">
        <v>17</v>
      </c>
      <c r="C13" s="8">
        <v>65375.875939010424</v>
      </c>
      <c r="D13" s="44" t="s">
        <v>3</v>
      </c>
      <c r="E13" s="1"/>
    </row>
    <row r="14" spans="1:5" x14ac:dyDescent="0.35">
      <c r="A14" s="1"/>
      <c r="B14" s="22" t="s">
        <v>36</v>
      </c>
      <c r="C14" s="8">
        <v>-32330.207052850179</v>
      </c>
      <c r="D14" s="44" t="s">
        <v>3</v>
      </c>
      <c r="E14" s="1"/>
    </row>
    <row r="15" spans="1:5" x14ac:dyDescent="0.35">
      <c r="A15" s="1"/>
      <c r="B15" s="41" t="s">
        <v>19</v>
      </c>
      <c r="C15" s="9">
        <v>1869446.678408925</v>
      </c>
      <c r="D15" s="47" t="s">
        <v>3</v>
      </c>
      <c r="E15" s="1"/>
    </row>
    <row r="16" spans="1:5" x14ac:dyDescent="0.35">
      <c r="A16" s="1"/>
      <c r="B16" s="46" t="s">
        <v>11</v>
      </c>
      <c r="C16" s="46"/>
      <c r="D16" s="46"/>
      <c r="E16" s="1"/>
    </row>
    <row r="17" spans="1:5" x14ac:dyDescent="0.35">
      <c r="A17" s="1"/>
      <c r="B17" s="47" t="s">
        <v>11</v>
      </c>
      <c r="C17" s="9">
        <v>397338.95689599996</v>
      </c>
      <c r="D17" s="47" t="s">
        <v>3</v>
      </c>
      <c r="E17" s="1"/>
    </row>
    <row r="18" spans="1:5" x14ac:dyDescent="0.35">
      <c r="A18" s="1"/>
      <c r="B18" s="46" t="s">
        <v>32</v>
      </c>
      <c r="C18" s="46"/>
      <c r="D18" s="46"/>
      <c r="E18" s="1"/>
    </row>
    <row r="19" spans="1:5" x14ac:dyDescent="0.35">
      <c r="A19" s="1"/>
      <c r="B19" s="22" t="s">
        <v>29</v>
      </c>
      <c r="C19" s="8">
        <v>0</v>
      </c>
      <c r="D19" s="44" t="s">
        <v>3</v>
      </c>
      <c r="E19" s="1"/>
    </row>
    <row r="20" spans="1:5" x14ac:dyDescent="0.35">
      <c r="A20" s="1"/>
      <c r="B20" s="22" t="s">
        <v>30</v>
      </c>
      <c r="C20" s="8">
        <v>0</v>
      </c>
      <c r="D20" s="44" t="s">
        <v>3</v>
      </c>
      <c r="E20" s="1"/>
    </row>
    <row r="21" spans="1:5" x14ac:dyDescent="0.35">
      <c r="A21" s="1"/>
      <c r="B21" s="22" t="s">
        <v>61</v>
      </c>
      <c r="C21" s="8">
        <v>0</v>
      </c>
      <c r="D21" s="44" t="s">
        <v>3</v>
      </c>
      <c r="E21" s="1"/>
    </row>
    <row r="22" spans="1:5" x14ac:dyDescent="0.35">
      <c r="A22" s="1"/>
      <c r="B22" s="41" t="s">
        <v>33</v>
      </c>
      <c r="C22" s="9">
        <v>0</v>
      </c>
      <c r="D22" s="47" t="s">
        <v>3</v>
      </c>
      <c r="E22" s="1"/>
    </row>
    <row r="23" spans="1:5" x14ac:dyDescent="0.35">
      <c r="A23" s="1"/>
      <c r="B23" s="46" t="s">
        <v>50</v>
      </c>
      <c r="C23" s="46"/>
      <c r="D23" s="46"/>
      <c r="E23" s="1"/>
    </row>
    <row r="24" spans="1:5" x14ac:dyDescent="0.35">
      <c r="A24" s="1"/>
      <c r="B24" s="41" t="s">
        <v>51</v>
      </c>
      <c r="C24" s="9">
        <v>0</v>
      </c>
      <c r="D24" s="47" t="s">
        <v>3</v>
      </c>
      <c r="E24" s="1"/>
    </row>
    <row r="25" spans="1:5" x14ac:dyDescent="0.35">
      <c r="A25" s="1"/>
      <c r="B25" s="46" t="s">
        <v>56</v>
      </c>
      <c r="C25" s="46"/>
      <c r="D25" s="46"/>
      <c r="E25" s="1"/>
    </row>
    <row r="26" spans="1:5" x14ac:dyDescent="0.35">
      <c r="A26" s="1"/>
      <c r="B26" s="47" t="s">
        <v>57</v>
      </c>
      <c r="C26" s="9">
        <v>0</v>
      </c>
      <c r="D26" s="47" t="s">
        <v>3</v>
      </c>
      <c r="E26" s="1"/>
    </row>
    <row r="27" spans="1:5" ht="15" customHeight="1" x14ac:dyDescent="0.35">
      <c r="A27" s="1"/>
      <c r="B27" s="46" t="s">
        <v>47</v>
      </c>
      <c r="C27" s="10">
        <v>2266785.635304925</v>
      </c>
      <c r="D27" s="11" t="s">
        <v>3</v>
      </c>
      <c r="E27" s="1"/>
    </row>
    <row r="28" spans="1:5" ht="30" customHeight="1" x14ac:dyDescent="0.35">
      <c r="A28" s="1"/>
      <c r="B28" s="85" t="s">
        <v>139</v>
      </c>
      <c r="C28" s="85"/>
      <c r="D28" s="85"/>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ht="15" hidden="1" customHeight="1" x14ac:dyDescent="0.35">
      <c r="A48" s="1"/>
      <c r="B48" s="1"/>
      <c r="C48" s="1"/>
      <c r="D48" s="1"/>
      <c r="E48" s="1"/>
    </row>
    <row r="49" spans="1:5" ht="15" hidden="1" customHeight="1" x14ac:dyDescent="0.35">
      <c r="A49" s="1"/>
      <c r="B49" s="1"/>
      <c r="C49" s="1"/>
      <c r="D49" s="1"/>
      <c r="E49" s="1"/>
    </row>
    <row r="50" spans="1:5" hidden="1" x14ac:dyDescent="0.35">
      <c r="A50" s="27"/>
      <c r="B50" s="27"/>
      <c r="C50" s="27"/>
    </row>
    <row r="51" spans="1:5" hidden="1" x14ac:dyDescent="0.35">
      <c r="A51" s="27"/>
      <c r="B51" s="27"/>
      <c r="C51" s="27"/>
    </row>
    <row r="52" spans="1:5" hidden="1" x14ac:dyDescent="0.35">
      <c r="A52" s="27"/>
      <c r="B52" s="27"/>
      <c r="C52" s="27"/>
    </row>
    <row r="53" spans="1:5" hidden="1" x14ac:dyDescent="0.35">
      <c r="A53" s="27"/>
      <c r="B53" s="27"/>
      <c r="C53" s="27"/>
    </row>
    <row r="54" spans="1:5" hidden="1" x14ac:dyDescent="0.35">
      <c r="A54" s="27"/>
      <c r="B54" s="27"/>
      <c r="C54" s="27"/>
    </row>
    <row r="55" spans="1:5" hidden="1" x14ac:dyDescent="0.35">
      <c r="A55" s="27"/>
      <c r="B55" s="27"/>
      <c r="C55" s="27"/>
    </row>
    <row r="56" spans="1:5" hidden="1" x14ac:dyDescent="0.35"/>
  </sheetData>
  <sheetProtection algorithmName="SHA-512" hashValue="n8O6etSBPP9kfuz0ofVU9/Nkx+edLYc9MzyqEeKMemWZDM4jL5e1UY189qLWTU3JEALvjyR4pEypPCST+1Fb9w==" saltValue="ybHsjAASzaeV8X4anSjGG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tabSelected="1" zoomScaleNormal="100" workbookViewId="0"/>
  </sheetViews>
  <sheetFormatPr defaultColWidth="0" defaultRowHeight="14.5" zeroHeight="1" x14ac:dyDescent="0.35"/>
  <cols>
    <col min="1" max="1" width="5.26953125" style="2" customWidth="1"/>
    <col min="2" max="2" width="56.26953125" style="2" customWidth="1"/>
    <col min="3" max="3" width="12.54296875" style="2" customWidth="1"/>
    <col min="4" max="4" width="3.2695312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82" t="s">
        <v>35</v>
      </c>
      <c r="C3" s="82"/>
      <c r="D3" s="82"/>
      <c r="E3" s="1"/>
    </row>
    <row r="4" spans="1:5" ht="15" customHeight="1" x14ac:dyDescent="0.35">
      <c r="A4" s="1"/>
      <c r="B4" s="82"/>
      <c r="C4" s="82"/>
      <c r="D4" s="82"/>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86" t="s">
        <v>103</v>
      </c>
      <c r="C8" s="87"/>
      <c r="D8" s="88"/>
      <c r="E8" s="1"/>
    </row>
    <row r="9" spans="1:5" ht="15" customHeight="1" x14ac:dyDescent="0.35">
      <c r="A9" s="1"/>
      <c r="B9" s="64" t="s">
        <v>23</v>
      </c>
      <c r="C9" s="51" t="s">
        <v>114</v>
      </c>
      <c r="D9" s="47"/>
      <c r="E9" s="1"/>
    </row>
    <row r="10" spans="1:5" ht="15" customHeight="1" x14ac:dyDescent="0.35">
      <c r="A10" s="1"/>
      <c r="B10" s="55" t="s">
        <v>138</v>
      </c>
      <c r="C10" s="56">
        <v>333196</v>
      </c>
      <c r="D10" s="12" t="s">
        <v>3</v>
      </c>
      <c r="E10" s="1"/>
    </row>
    <row r="11" spans="1:5" x14ac:dyDescent="0.35">
      <c r="A11" s="1"/>
      <c r="B11" s="55"/>
      <c r="C11" s="56"/>
      <c r="D11" s="12" t="s">
        <v>3</v>
      </c>
      <c r="E11" s="1"/>
    </row>
    <row r="12" spans="1:5" x14ac:dyDescent="0.35">
      <c r="A12" s="1"/>
      <c r="B12" s="55"/>
      <c r="C12" s="56"/>
      <c r="D12" s="12" t="s">
        <v>3</v>
      </c>
      <c r="E12" s="1"/>
    </row>
    <row r="13" spans="1:5" x14ac:dyDescent="0.35">
      <c r="A13" s="1"/>
      <c r="B13" s="55"/>
      <c r="C13" s="56"/>
      <c r="D13" s="12" t="s">
        <v>3</v>
      </c>
      <c r="E13" s="1"/>
    </row>
    <row r="14" spans="1:5" x14ac:dyDescent="0.35">
      <c r="A14" s="1"/>
      <c r="B14" s="55"/>
      <c r="C14" s="56"/>
      <c r="D14" s="12" t="s">
        <v>3</v>
      </c>
      <c r="E14" s="1"/>
    </row>
    <row r="15" spans="1:5" x14ac:dyDescent="0.35">
      <c r="A15" s="1"/>
      <c r="B15" s="55"/>
      <c r="C15" s="56"/>
      <c r="D15" s="12" t="s">
        <v>3</v>
      </c>
      <c r="E15" s="1"/>
    </row>
    <row r="16" spans="1:5" x14ac:dyDescent="0.35">
      <c r="A16" s="1"/>
      <c r="B16" s="55"/>
      <c r="C16" s="56"/>
      <c r="D16" s="12" t="s">
        <v>3</v>
      </c>
      <c r="E16" s="1"/>
    </row>
    <row r="17" spans="1:5" x14ac:dyDescent="0.35">
      <c r="A17" s="1"/>
      <c r="B17" s="55"/>
      <c r="C17" s="56"/>
      <c r="D17" s="12" t="s">
        <v>3</v>
      </c>
      <c r="E17" s="1"/>
    </row>
    <row r="18" spans="1:5" x14ac:dyDescent="0.35">
      <c r="A18" s="1"/>
      <c r="B18" s="65" t="s">
        <v>104</v>
      </c>
      <c r="C18" s="10">
        <f>SUM(C10:C17)</f>
        <v>333196</v>
      </c>
      <c r="D18" s="11" t="s">
        <v>3</v>
      </c>
      <c r="E18" s="1"/>
    </row>
    <row r="19" spans="1:5" x14ac:dyDescent="0.35">
      <c r="A19" s="1"/>
      <c r="B19" s="65" t="s">
        <v>105</v>
      </c>
      <c r="C19" s="10">
        <f>C18*(1+'Fane 11. Nøgletal'!C11)^2</f>
        <v>378842.41592524003</v>
      </c>
      <c r="D19" s="11" t="s">
        <v>3</v>
      </c>
      <c r="E19" s="1"/>
    </row>
    <row r="20" spans="1:5" x14ac:dyDescent="0.35">
      <c r="A20" s="1"/>
      <c r="B20" s="14"/>
      <c r="C20" s="13"/>
      <c r="D20" s="13"/>
      <c r="E20" s="1"/>
    </row>
    <row r="21" spans="1:5" x14ac:dyDescent="0.35">
      <c r="A21" s="1"/>
      <c r="B21" s="14"/>
      <c r="C21" s="13"/>
      <c r="D21" s="13"/>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row r="51" spans="1:5" hidden="1" x14ac:dyDescent="0.35">
      <c r="A51" s="27"/>
      <c r="B51" s="27"/>
      <c r="C51" s="27"/>
      <c r="D51" s="27"/>
      <c r="E51" s="27"/>
    </row>
    <row r="52" spans="1:5" hidden="1" x14ac:dyDescent="0.35">
      <c r="A52" s="27"/>
      <c r="B52" s="27"/>
      <c r="C52" s="27"/>
      <c r="D52" s="27"/>
      <c r="E52" s="27"/>
    </row>
    <row r="53" spans="1:5" hidden="1" x14ac:dyDescent="0.35">
      <c r="A53" s="27"/>
      <c r="B53" s="27"/>
      <c r="C53" s="27"/>
      <c r="D53" s="27"/>
      <c r="E53" s="27"/>
    </row>
    <row r="54" spans="1:5" hidden="1" x14ac:dyDescent="0.35">
      <c r="A54" s="27"/>
      <c r="B54" s="27"/>
      <c r="C54" s="27"/>
      <c r="D54" s="27"/>
      <c r="E54" s="27"/>
    </row>
    <row r="55" spans="1:5" hidden="1" x14ac:dyDescent="0.35">
      <c r="A55" s="27"/>
      <c r="B55" s="27"/>
      <c r="C55" s="27"/>
      <c r="D55" s="27"/>
      <c r="E55" s="27"/>
    </row>
  </sheetData>
  <sheetProtection algorithmName="SHA-512" hashValue="Vrhn39Ep8Ja/vc8CEPDdCCbOlR+ESP5kLYsv84MIQKI8PsrVqG/Oc55aYctnj15QVjmPTdEACaL9iAJAzGSM2g==" saltValue="isHWa18+ybWGMxEZe8GXh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4.5" zeroHeight="1" x14ac:dyDescent="0.35"/>
  <cols>
    <col min="1" max="1" width="5.26953125" style="2" customWidth="1"/>
    <col min="2" max="2" width="56.2695312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84" t="s">
        <v>120</v>
      </c>
      <c r="C3" s="84"/>
      <c r="D3" s="84"/>
      <c r="E3" s="1"/>
    </row>
    <row r="4" spans="1:5" ht="15" customHeight="1" x14ac:dyDescent="0.35">
      <c r="A4" s="1"/>
      <c r="B4" s="84"/>
      <c r="C4" s="84"/>
      <c r="D4" s="84"/>
      <c r="E4" s="1"/>
    </row>
    <row r="5" spans="1:5" ht="15" customHeight="1" x14ac:dyDescent="0.35">
      <c r="A5" s="1"/>
      <c r="B5" s="84"/>
      <c r="C5" s="84"/>
      <c r="D5" s="84"/>
      <c r="E5" s="1"/>
    </row>
    <row r="6" spans="1:5" ht="15" customHeight="1" x14ac:dyDescent="0.35">
      <c r="A6" s="1"/>
      <c r="B6" s="58"/>
      <c r="C6" s="58"/>
      <c r="D6" s="58"/>
      <c r="E6" s="1"/>
    </row>
    <row r="7" spans="1:5" x14ac:dyDescent="0.35">
      <c r="A7" s="1"/>
      <c r="B7" s="1"/>
      <c r="C7" s="1"/>
      <c r="D7" s="1"/>
      <c r="E7" s="1"/>
    </row>
    <row r="8" spans="1:5" x14ac:dyDescent="0.35">
      <c r="A8" s="1"/>
      <c r="B8" s="86" t="s">
        <v>54</v>
      </c>
      <c r="C8" s="87"/>
      <c r="D8" s="88"/>
      <c r="E8" s="1"/>
    </row>
    <row r="9" spans="1:5" x14ac:dyDescent="0.35">
      <c r="A9" s="1"/>
      <c r="B9" s="49" t="s">
        <v>121</v>
      </c>
      <c r="C9" s="8">
        <v>425696.84210200817</v>
      </c>
      <c r="D9" s="12" t="s">
        <v>3</v>
      </c>
      <c r="E9" s="1"/>
    </row>
    <row r="10" spans="1:5" x14ac:dyDescent="0.35">
      <c r="A10" s="1"/>
      <c r="B10" s="49" t="s">
        <v>122</v>
      </c>
      <c r="C10" s="8">
        <v>471263.96315762168</v>
      </c>
      <c r="D10" s="12" t="s">
        <v>3</v>
      </c>
      <c r="E10" s="1"/>
    </row>
    <row r="11" spans="1:5" x14ac:dyDescent="0.35">
      <c r="A11" s="1"/>
      <c r="B11" s="65"/>
      <c r="C11" s="20"/>
      <c r="D11" s="66"/>
      <c r="E11" s="1"/>
    </row>
    <row r="12" spans="1:5" ht="39.75" customHeight="1" x14ac:dyDescent="0.35">
      <c r="A12" s="1"/>
      <c r="B12" s="89" t="s">
        <v>123</v>
      </c>
      <c r="C12" s="90"/>
      <c r="D12" s="91"/>
      <c r="E12" s="1"/>
    </row>
    <row r="13" spans="1:5" x14ac:dyDescent="0.35">
      <c r="A13" s="1"/>
      <c r="B13" s="1"/>
      <c r="C13" s="1"/>
      <c r="D13" s="1"/>
      <c r="E13" s="1"/>
    </row>
    <row r="14" spans="1:5" x14ac:dyDescent="0.35">
      <c r="A14" s="1"/>
      <c r="B14" s="59" t="s">
        <v>124</v>
      </c>
      <c r="C14" s="60"/>
      <c r="D14" s="61"/>
      <c r="E14" s="1"/>
    </row>
    <row r="15" spans="1:5" x14ac:dyDescent="0.35">
      <c r="A15" s="1"/>
      <c r="B15" s="49" t="s">
        <v>125</v>
      </c>
      <c r="C15" s="8">
        <f>IF(C10&lt;0,C10,0)</f>
        <v>0</v>
      </c>
      <c r="D15" s="12" t="s">
        <v>3</v>
      </c>
      <c r="E15" s="1"/>
    </row>
    <row r="16" spans="1:5" x14ac:dyDescent="0.35">
      <c r="A16" s="1"/>
      <c r="B16" s="49" t="s">
        <v>126</v>
      </c>
      <c r="C16" s="8">
        <f>IF(SUM(C9)&gt;0,SUM(C9),0)</f>
        <v>425696.84210200817</v>
      </c>
      <c r="D16" s="12" t="s">
        <v>3</v>
      </c>
      <c r="E16" s="1"/>
    </row>
    <row r="17" spans="1:5" ht="26.5" x14ac:dyDescent="0.35">
      <c r="A17" s="1"/>
      <c r="B17" s="62" t="s">
        <v>141</v>
      </c>
      <c r="C17" s="54">
        <f>IF(SUM(C15:C16)&gt;0,0,SUM(C15:C16))</f>
        <v>0</v>
      </c>
      <c r="D17" s="15" t="s">
        <v>3</v>
      </c>
      <c r="E17" s="1"/>
    </row>
    <row r="18" spans="1:5" x14ac:dyDescent="0.35">
      <c r="A18" s="1"/>
      <c r="B18" s="65"/>
      <c r="C18" s="20"/>
      <c r="D18" s="66"/>
      <c r="E18" s="1"/>
    </row>
    <row r="19" spans="1:5" x14ac:dyDescent="0.35">
      <c r="A19" s="1"/>
      <c r="B19" s="1"/>
      <c r="C19" s="1"/>
      <c r="D19" s="1"/>
      <c r="E19" s="1"/>
    </row>
    <row r="20" spans="1:5" x14ac:dyDescent="0.35">
      <c r="A20" s="1"/>
      <c r="B20" s="59" t="s">
        <v>127</v>
      </c>
      <c r="C20" s="60"/>
      <c r="D20" s="61"/>
      <c r="E20" s="1"/>
    </row>
    <row r="21" spans="1:5" x14ac:dyDescent="0.35">
      <c r="A21" s="1"/>
      <c r="B21" s="49" t="s">
        <v>128</v>
      </c>
      <c r="C21" s="8">
        <v>2229371.2821718846</v>
      </c>
      <c r="D21" s="12" t="s">
        <v>3</v>
      </c>
      <c r="E21" s="1"/>
    </row>
    <row r="22" spans="1:5" x14ac:dyDescent="0.35">
      <c r="A22" s="1"/>
      <c r="B22" s="49" t="s">
        <v>129</v>
      </c>
      <c r="C22" s="8">
        <v>1509317</v>
      </c>
      <c r="D22" s="12" t="s">
        <v>3</v>
      </c>
      <c r="E22" s="1"/>
    </row>
    <row r="23" spans="1:5" x14ac:dyDescent="0.35">
      <c r="A23" s="1"/>
      <c r="B23" s="49" t="s">
        <v>24</v>
      </c>
      <c r="C23" s="8">
        <v>0</v>
      </c>
      <c r="D23" s="12" t="s">
        <v>3</v>
      </c>
      <c r="E23" s="1"/>
    </row>
    <row r="24" spans="1:5" x14ac:dyDescent="0.35">
      <c r="A24" s="1"/>
      <c r="B24" s="48" t="s">
        <v>130</v>
      </c>
      <c r="C24" s="54">
        <f>C21-C22-C23</f>
        <v>720054.28217188455</v>
      </c>
      <c r="D24" s="15" t="s">
        <v>3</v>
      </c>
      <c r="E24" s="1"/>
    </row>
    <row r="25" spans="1:5" x14ac:dyDescent="0.35">
      <c r="A25" s="1"/>
      <c r="B25" s="65"/>
      <c r="C25" s="20"/>
      <c r="D25" s="66"/>
      <c r="E25" s="1"/>
    </row>
    <row r="26" spans="1:5" x14ac:dyDescent="0.35">
      <c r="A26" s="1"/>
      <c r="B26" s="1"/>
      <c r="C26" s="1"/>
      <c r="D26" s="1"/>
      <c r="E26" s="1"/>
    </row>
    <row r="27" spans="1:5" x14ac:dyDescent="0.35">
      <c r="A27" s="1"/>
      <c r="B27" s="86" t="s">
        <v>131</v>
      </c>
      <c r="C27" s="87"/>
      <c r="D27" s="88"/>
      <c r="E27" s="1"/>
    </row>
    <row r="28" spans="1:5" x14ac:dyDescent="0.35">
      <c r="A28" s="1"/>
      <c r="B28" s="50" t="s">
        <v>50</v>
      </c>
      <c r="C28" s="8">
        <f>IF(C17&lt;0,IF(C24&lt;0,SUM(C17,C24),IF(C9&gt;0,SUM(C9:C10),C17)),IF(AND(C24&lt;0,SUM(C24,C10)&lt;0),IF(C10&lt;0,C24,IF(SUM(C9:C10)&gt;0,SUM(C24,C10),IF(AND(C24&lt;0,C17=0,C10&gt;0),IF(SUM(C9:C10)&gt;0,C24+C10,C24)))),0))</f>
        <v>0</v>
      </c>
      <c r="D28" s="12" t="s">
        <v>3</v>
      </c>
      <c r="E28" s="1"/>
    </row>
    <row r="29" spans="1:5" x14ac:dyDescent="0.35">
      <c r="A29" s="1"/>
      <c r="B29" s="50" t="s">
        <v>37</v>
      </c>
      <c r="C29" s="8">
        <v>2</v>
      </c>
      <c r="D29" s="12" t="s">
        <v>18</v>
      </c>
      <c r="E29" s="1"/>
    </row>
    <row r="30" spans="1:5" x14ac:dyDescent="0.35">
      <c r="A30" s="1"/>
      <c r="B30" s="48" t="s">
        <v>55</v>
      </c>
      <c r="C30" s="9">
        <f>C28/C29</f>
        <v>0</v>
      </c>
      <c r="D30" s="15" t="s">
        <v>3</v>
      </c>
      <c r="E30" s="1"/>
    </row>
    <row r="31" spans="1:5" x14ac:dyDescent="0.35">
      <c r="A31" s="1"/>
      <c r="B31" s="92"/>
      <c r="C31" s="93"/>
      <c r="D31" s="94"/>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hidden="1" x14ac:dyDescent="0.35">
      <c r="A48" s="27"/>
      <c r="B48" s="27"/>
      <c r="C48" s="27"/>
      <c r="D48" s="27"/>
      <c r="E48" s="27"/>
    </row>
    <row r="49" spans="1:5" hidden="1" x14ac:dyDescent="0.35">
      <c r="A49" s="27"/>
      <c r="B49" s="27"/>
      <c r="C49" s="27"/>
      <c r="D49" s="27"/>
      <c r="E49" s="27"/>
    </row>
    <row r="50" spans="1:5" hidden="1" x14ac:dyDescent="0.35">
      <c r="A50" s="27"/>
      <c r="B50" s="27"/>
      <c r="C50" s="27"/>
      <c r="D50" s="27"/>
      <c r="E50" s="27"/>
    </row>
    <row r="51" spans="1:5" hidden="1" x14ac:dyDescent="0.35">
      <c r="A51" s="27"/>
      <c r="E51" s="27"/>
    </row>
  </sheetData>
  <sheetProtection algorithmName="SHA-512" hashValue="gJd3MiQ9idP3GpagCRd9Yo1DKXLVZ9IMma2eX8s5MTqfE4gOGG4trXLdy277Kg3/hylQNFtjM/zuCAayV38r0g==" saltValue="zFkUH0YiDNwaLyuQjU9zw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4.5" zeroHeight="1" x14ac:dyDescent="0.35"/>
  <cols>
    <col min="1" max="1" width="5.26953125" style="39" customWidth="1"/>
    <col min="2" max="2" width="57.1796875" style="39" customWidth="1"/>
    <col min="3" max="3" width="12.54296875" style="39" customWidth="1"/>
    <col min="4" max="4" width="3.1796875" style="39" customWidth="1"/>
    <col min="5" max="5" width="5.26953125" style="39" customWidth="1"/>
    <col min="6" max="16384" width="9.1796875" style="39" hidden="1"/>
  </cols>
  <sheetData>
    <row r="1" spans="1:5" x14ac:dyDescent="0.35">
      <c r="A1" s="1"/>
      <c r="B1" s="1"/>
      <c r="C1" s="1"/>
      <c r="D1" s="1"/>
      <c r="E1" s="1"/>
    </row>
    <row r="2" spans="1:5" x14ac:dyDescent="0.35">
      <c r="A2" s="1"/>
      <c r="B2" s="1"/>
      <c r="C2" s="1"/>
      <c r="D2" s="1"/>
      <c r="E2" s="1"/>
    </row>
    <row r="3" spans="1:5" ht="15" customHeight="1" x14ac:dyDescent="0.35">
      <c r="A3" s="1"/>
      <c r="B3" s="84" t="s">
        <v>86</v>
      </c>
      <c r="C3" s="84"/>
      <c r="D3" s="84"/>
      <c r="E3" s="1"/>
    </row>
    <row r="4" spans="1:5" ht="15" customHeight="1" x14ac:dyDescent="0.35">
      <c r="A4" s="1"/>
      <c r="B4" s="84"/>
      <c r="C4" s="84"/>
      <c r="D4" s="84"/>
      <c r="E4" s="1"/>
    </row>
    <row r="5" spans="1:5" x14ac:dyDescent="0.35">
      <c r="A5" s="1"/>
      <c r="B5" s="84"/>
      <c r="C5" s="84"/>
      <c r="D5" s="84"/>
      <c r="E5" s="1"/>
    </row>
    <row r="6" spans="1:5" x14ac:dyDescent="0.35">
      <c r="A6" s="1"/>
      <c r="B6" s="1"/>
      <c r="C6" s="1"/>
      <c r="D6" s="1"/>
      <c r="E6" s="1"/>
    </row>
    <row r="7" spans="1:5" x14ac:dyDescent="0.35">
      <c r="A7" s="1"/>
      <c r="B7" s="1"/>
      <c r="C7" s="1"/>
      <c r="D7" s="1"/>
      <c r="E7" s="1"/>
    </row>
    <row r="8" spans="1:5" x14ac:dyDescent="0.35">
      <c r="A8" s="1"/>
      <c r="B8" s="86" t="s">
        <v>75</v>
      </c>
      <c r="C8" s="87"/>
      <c r="D8" s="88"/>
      <c r="E8" s="1"/>
    </row>
    <row r="9" spans="1:5" ht="15" customHeight="1" x14ac:dyDescent="0.35">
      <c r="A9" s="1"/>
      <c r="B9" s="95" t="s">
        <v>76</v>
      </c>
      <c r="C9" s="96"/>
      <c r="D9" s="97"/>
      <c r="E9" s="1"/>
    </row>
    <row r="10" spans="1:5" x14ac:dyDescent="0.35">
      <c r="A10" s="1"/>
      <c r="B10" s="45" t="s">
        <v>77</v>
      </c>
      <c r="C10" s="40">
        <v>0</v>
      </c>
      <c r="D10" s="8" t="s">
        <v>3</v>
      </c>
      <c r="E10" s="1"/>
    </row>
    <row r="11" spans="1:5" x14ac:dyDescent="0.35">
      <c r="A11" s="1"/>
      <c r="B11" s="45" t="s">
        <v>78</v>
      </c>
      <c r="C11" s="40">
        <v>0</v>
      </c>
      <c r="D11" s="8" t="s">
        <v>3</v>
      </c>
      <c r="E11" s="1"/>
    </row>
    <row r="12" spans="1:5" x14ac:dyDescent="0.35">
      <c r="A12" s="1"/>
      <c r="B12" s="45" t="s">
        <v>79</v>
      </c>
      <c r="C12" s="8">
        <v>0</v>
      </c>
      <c r="D12" s="8" t="s">
        <v>3</v>
      </c>
      <c r="E12" s="1"/>
    </row>
    <row r="13" spans="1:5" x14ac:dyDescent="0.35">
      <c r="A13" s="1"/>
      <c r="B13" s="45" t="s">
        <v>80</v>
      </c>
      <c r="C13" s="8">
        <v>0</v>
      </c>
      <c r="D13" s="8" t="s">
        <v>3</v>
      </c>
      <c r="E13" s="1"/>
    </row>
    <row r="14" spans="1:5" x14ac:dyDescent="0.35">
      <c r="A14" s="1"/>
      <c r="B14" s="45" t="s">
        <v>81</v>
      </c>
      <c r="C14" s="8">
        <v>0</v>
      </c>
      <c r="D14" s="8" t="s">
        <v>3</v>
      </c>
      <c r="E14" s="1"/>
    </row>
    <row r="15" spans="1:5" x14ac:dyDescent="0.35">
      <c r="A15" s="1"/>
      <c r="B15" s="45" t="s">
        <v>82</v>
      </c>
      <c r="C15" s="8">
        <v>0</v>
      </c>
      <c r="D15" s="8" t="s">
        <v>3</v>
      </c>
      <c r="E15" s="1"/>
    </row>
    <row r="16" spans="1:5" x14ac:dyDescent="0.35">
      <c r="A16" s="1"/>
      <c r="B16" s="45" t="s">
        <v>83</v>
      </c>
      <c r="C16" s="8">
        <v>0</v>
      </c>
      <c r="D16" s="8" t="s">
        <v>3</v>
      </c>
      <c r="E16" s="1"/>
    </row>
    <row r="17" spans="1:5" x14ac:dyDescent="0.35">
      <c r="A17" s="1"/>
      <c r="B17" s="45" t="s">
        <v>84</v>
      </c>
      <c r="C17" s="8">
        <v>0</v>
      </c>
      <c r="D17" s="8" t="s">
        <v>3</v>
      </c>
      <c r="E17" s="1"/>
    </row>
    <row r="18" spans="1:5" x14ac:dyDescent="0.35">
      <c r="A18" s="1"/>
      <c r="B18" s="59" t="s">
        <v>85</v>
      </c>
      <c r="C18" s="10">
        <f>SUM(C10:C17)</f>
        <v>0</v>
      </c>
      <c r="D18" s="11" t="s">
        <v>3</v>
      </c>
      <c r="E18" s="1"/>
    </row>
    <row r="19" spans="1:5" x14ac:dyDescent="0.35">
      <c r="A19" s="1"/>
      <c r="B19" s="1"/>
      <c r="C19" s="1"/>
      <c r="D19" s="1"/>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IC8E8CD1YVI1WyMvHXz0is4lcHWGEumAabfIhNtS0FPhbCJzseOiqEeWa3WainmAOWiZU9Ihxljltwgn3jLfQQ==" saltValue="RWMikAs9quOaJ7nc0Jjd4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Mick Villadsen-Tjell</cp:lastModifiedBy>
  <cp:lastPrinted>2016-06-14T12:57:30Z</cp:lastPrinted>
  <dcterms:created xsi:type="dcterms:W3CDTF">2016-06-02T08:51:18Z</dcterms:created>
  <dcterms:modified xsi:type="dcterms:W3CDTF">2024-08-22T10:47:36Z</dcterms:modified>
</cp:coreProperties>
</file>