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vidovre AS (S04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G15" i="11" l="1"/>
  <c r="E15" i="11"/>
  <c r="E11" i="11"/>
  <c r="E12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3" i="11" l="1"/>
  <c r="E14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5" i="11" l="1"/>
  <c r="C10" i="37" s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<sst xmlns="http://schemas.openxmlformats.org/spreadsheetml/2006/main" count="704" uniqueCount="287">
  <si>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</si>
  <si>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</si>
  <si>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</si>
  <si>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</si>
  <si>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</si>
  <si>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</si>
  <si>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</si>
  <si>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</si>
  <si>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</si>
  <si>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</si>
  <si>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</si>
  <si>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</si>
  <si>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</si>
  <si>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</si>
  <si>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</si>
  <si>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</si>
  <si>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</si>
  <si>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</si>
  <si>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</si>
  <si>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</si>
  <si>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</si>
  <si>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</si>
  <si>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</si>
  <si>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</si>
  <si>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</si>
  <si>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</si>
  <si>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</si>
  <si>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</si>
  <si>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</si>
  <si>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</si>
  <si>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</si>
  <si>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</si>
  <si>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</si>
  <si>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</si>
  <si>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</si>
  <si>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</si>
  <si>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</si>
  <si>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</si>
  <si>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</si>
  <si>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</si>
  <si>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</si>
  <si>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</si>
  <si>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</si>
  <si>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</si>
  <si>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</si>
  <si>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</si>
  <si>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</si>
  <si>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</si>
  <si>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</si>
  <si>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</si>
  <si>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</si>
  <si>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</si>
  <si>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</si>
  <si>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</si>
  <si>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</si>
  <si>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</si>
  <si>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</si>
  <si>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</si>
  <si>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</si>
  <si>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</si>
  <si>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</si>
  <si>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</si>
  <si>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</si>
  <si>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</si>
  <si>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</si>
  <si>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</si>
  <si>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</si>
  <si>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</si>
  <si>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</si>
  <si>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</si>
  <si>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</si>
  <si>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</si>
  <si>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</si>
  <si>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</si>
  <si>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</si>
  <si>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</si>
  <si>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</si>
  <si>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</si>
  <si>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</si>
  <si>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</si>
  <si>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</si>
  <si>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</si>
  <si>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</si>
  <si>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</si>
  <si>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</si>
  <si>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</si>
  <si>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</si>
  <si>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</si>
  <si>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</si>
  <si>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</si>
  <si>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</si>
  <si>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</si>
  <si>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</si>
  <si>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</si>
  <si>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</si>
  <si>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</si>
  <si>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</si>
  <si>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</si>
  <si>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</si>
  <si>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</si>
  <si>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</si>
  <si>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</si>
  <si>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</si>
  <si>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</si>
  <si>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</si>
  <si>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</si>
  <si>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</si>
  <si>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</si>
  <si>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</si>
  <si>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</si>
  <si>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</si>
  <si>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</si>
  <si>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</si>
  <si>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</si>
  <si>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</si>
  <si>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</si>
  <si>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</si>
  <si>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</si>
  <si>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</si>
  <si>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</si>
  <si>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</si>
  <si>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</si>
  <si>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</si>
  <si>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</si>
  <si>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</si>
  <si>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</si>
  <si>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</si>
  <si>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</si>
  <si>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</si>
  <si>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</si>
  <si>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</si>
  <si>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</si>
  <si>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</si>
  <si>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</si>
  <si>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</si>
  <si>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</si>
  <si>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</si>
  <si>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</si>
  <si>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</si>
  <si>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</si>
  <si>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</si>
  <si>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</si>
  <si>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</si>
  <si>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</si>
  <si>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</si>
  <si>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</si>
  <si>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</si>
  <si>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</si>
  <si>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</si>
  <si>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</si>
  <si>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</si>
  <si>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</si>
  <si>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</si>
  <si>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</si>
  <si>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</si>
  <si>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</si>
  <si>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</si>
  <si>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</si>
  <si>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</si>
  <si>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</si>
  <si>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</si>
  <si>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</si>
  <si>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</si>
  <si>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</si>
  <si>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</si>
  <si>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</si>
  <si>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</si>
  <si>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</si>
  <si>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</si>
  <si>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</si>
  <si>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</si>
  <si>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</si>
  <si>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</si>
  <si>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</si>
  <si>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</si>
  <si>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</si>
  <si>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</si>
  <si>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</si>
  <si>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</si>
  <si>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</si>
  <si>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</si>
  <si>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</si>
  <si>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</si>
  <si>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</si>
  <si>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</si>
  <si>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</si>
  <si>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</si>
  <si>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</si>
  <si>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</si>
  <si>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</si>
  <si>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</si>
  <si>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</si>
  <si>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</si>
  <si>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</si>
  <si>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</si>
  <si>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</si>
  <si>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</si>
  <si>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</si>
  <si>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</si>
  <si>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</si>
  <si>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</si>
  <si>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</si>
  <si>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</si>
  <si>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</si>
  <si>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</si>
  <si>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</si>
  <si>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</si>
  <si>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</si>
  <si>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</si>
  <si>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</si>
  <si>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</si>
  <si>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</si>
  <si>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</si>
  <si>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</si>
  <si>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</si>
  <si>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</si>
  <si>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</si>
  <si>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</si>
  <si>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</si>
  <si>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</si>
  <si>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</si>
  <si>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</si>
  <si>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</si>
  <si>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</si>
  <si>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</si>
  <si>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</si>
  <si>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</si>
  <si>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</si>
  <si>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</si>
  <si>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</si>
  <si>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</si>
  <si>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</si>
  <si>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</si>
  <si>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</si>
  <si>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</si>
  <si>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</si>
  <si>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</si>
  <si>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</si>
  <si>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</si>
  <si>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</si>
  <si>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</si>
  <si>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</si>
  <si>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</si>
  <si>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</si>
  <si>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</si>
  <si>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</si>
  <si>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</si>
  <si>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</si>
  <si>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</si>
  <si>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</si>
  <si>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</si>
  <si>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</si>
  <si>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</si>
  <si>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</si>
  <si>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</si>
  <si>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</si>
  <si>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</si>
  <si>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</si>
  <si>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</si>
  <si>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</si>
  <si>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</si>
  <si>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</si>
  <si>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</si>
  <si>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</si>
  <si>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</si>
  <si>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</si>
  <si>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</si>
  <si>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</si>
  <si>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</si>
  <si>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</si>
  <si>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Ingen tilknyttet virksomhed</t>
  </si>
  <si>
    <t>Ingen bortfald eller nedsættelse</t>
  </si>
  <si>
    <t>Avedøre Tværvej</t>
  </si>
  <si>
    <t>Oprensning af bassiner</t>
  </si>
  <si>
    <t>Ingen engangstillæg</t>
  </si>
  <si>
    <t>Ø 800 mm &lt; Ledningsnet ≤ Ø 1000 mm</t>
  </si>
  <si>
    <t>75</t>
  </si>
  <si>
    <t>Installationer "mekaniske riste og SRO" Miljøklasse A. (7-20 m2) - SRO</t>
  </si>
  <si>
    <t>10</t>
  </si>
  <si>
    <t>Forsinkelsesbassiner, lukkede uden automatisk rensning og SRO Miljøklasse B (mindre end 1.000 m3)</t>
  </si>
  <si>
    <t>50</t>
  </si>
  <si>
    <t>Pumpeinstallation Miljøklasse A (1.000-1.500 l/s) - Mek/EL</t>
  </si>
  <si>
    <t>20</t>
  </si>
  <si>
    <t>Udvikling - Harrestrup Å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</si>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</sst>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164655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21960195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97609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36397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365540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22624396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23179798.677500639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4840926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67907633.002021819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64584915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3322718.0020218194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76911636.338476196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82175431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-5263794.6615238041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92389687.690439135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75740760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16648927.690439135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970538.32975099236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284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285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788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788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788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275</v>
      </c>
      <c r="C10" s="112" t="s">
        <v>276</v>
      </c>
      <c r="D10" s="9">
        <v>4308963</v>
      </c>
      <c r="E10" s="9">
        <f>IFERROR(D10/C10,0)</f>
        <v>57452.84</v>
      </c>
      <c r="F10" s="9">
        <v>0</v>
      </c>
      <c r="G10" s="9">
        <v>93741</v>
      </c>
      <c r="H10" s="14" t="s">
        <v>3</v>
      </c>
      <c r="I10" s="1"/>
    </row>
    <row r="11" spans="1:9" ht="39" x14ac:dyDescent="0.25">
      <c r="A11" s="1"/>
      <c r="B11" s="56" t="s">
        <v>277</v>
      </c>
      <c r="C11" s="112" t="s">
        <v>278</v>
      </c>
      <c r="D11" s="9">
        <v>5910479</v>
      </c>
      <c r="E11" s="9">
        <f t="shared" ref="E11:E12" si="0">IFERROR(D11/C11,0)</f>
        <v>591047.9</v>
      </c>
      <c r="F11" s="9">
        <v>0</v>
      </c>
      <c r="G11" s="9">
        <v>128581</v>
      </c>
      <c r="H11" s="14" t="s">
        <v>3</v>
      </c>
      <c r="I11" s="1"/>
    </row>
    <row r="12" spans="1:9" ht="64.5" x14ac:dyDescent="0.25">
      <c r="A12" s="1"/>
      <c r="B12" s="56" t="s">
        <v>279</v>
      </c>
      <c r="C12" s="112" t="s">
        <v>280</v>
      </c>
      <c r="D12" s="9">
        <v>14183817.02</v>
      </c>
      <c r="E12" s="9">
        <f t="shared" si="0"/>
        <v>283676.34039999999</v>
      </c>
      <c r="F12" s="9">
        <v>0</v>
      </c>
      <c r="G12" s="9">
        <v>308566</v>
      </c>
      <c r="H12" s="14" t="s">
        <v>3</v>
      </c>
      <c r="I12" s="1"/>
    </row>
    <row r="13" spans="1:9" ht="39" x14ac:dyDescent="0.25">
      <c r="A13" s="1"/>
      <c r="B13" s="56" t="s">
        <v>281</v>
      </c>
      <c r="C13" s="112" t="s">
        <v>282</v>
      </c>
      <c r="D13" s="9">
        <v>328895.43</v>
      </c>
      <c r="E13" s="9">
        <f t="shared" ref="E13:E14" si="1">IFERROR(D13/C13,0)</f>
        <v>16444.771499999999</v>
      </c>
      <c r="F13" s="9">
        <v>0</v>
      </c>
      <c r="G13" s="9">
        <v>7155</v>
      </c>
      <c r="H13" s="14" t="s">
        <v>3</v>
      </c>
      <c r="I13" s="1"/>
    </row>
    <row r="14" spans="1:9" x14ac:dyDescent="0.25">
      <c r="A14" s="1"/>
      <c r="B14" s="56" t="s">
        <v>283</v>
      </c>
      <c r="C14" s="113">
        <v>5</v>
      </c>
      <c r="D14" s="9">
        <v>3848501</v>
      </c>
      <c r="E14" s="9">
        <f t="shared" si="1"/>
        <v>769700.2</v>
      </c>
      <c r="F14" s="9">
        <v>0</v>
      </c>
      <c r="G14" s="9">
        <v>83723</v>
      </c>
      <c r="H14" s="14" t="s">
        <v>3</v>
      </c>
      <c r="I14" s="1"/>
    </row>
    <row r="15" spans="1:9" x14ac:dyDescent="0.25">
      <c r="A15" s="1"/>
      <c r="B15" s="86" t="s">
        <v>238</v>
      </c>
      <c r="C15" s="87"/>
      <c r="D15" s="88"/>
      <c r="E15" s="12">
        <f>SUM(E10:E14)</f>
        <v>1718322.0518999998</v>
      </c>
      <c r="F15" s="12">
        <f t="shared" ref="F15" si="2">SUM(F10:F14)</f>
        <v>0</v>
      </c>
      <c r="G15" s="12">
        <f>SUM(G10:G14)</f>
        <v>621766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Anlægsprojekter'!F15</f>
        <v>0</v>
      </c>
      <c r="D10" s="14" t="s">
        <v>3</v>
      </c>
      <c r="E10" s="9">
        <f>SUM('Fane 9. Anlægsprojekter'!E15,'Fane 9. Anlægsprojekter'!G15)</f>
        <v>2340088.0518999998</v>
      </c>
      <c r="F10" s="14" t="s">
        <v>3</v>
      </c>
      <c r="G10" s="1"/>
    </row>
    <row r="11" spans="1:7" x14ac:dyDescent="0.25">
      <c r="A11" s="1"/>
      <c r="B11" s="114" t="s">
        <v>272</v>
      </c>
      <c r="C11" s="22">
        <v>0</v>
      </c>
      <c r="D11" s="14" t="s">
        <v>3</v>
      </c>
      <c r="E11" s="9">
        <v>5011</v>
      </c>
      <c r="F11" s="14" t="s">
        <v>3</v>
      </c>
      <c r="G11" s="1"/>
    </row>
    <row r="12" spans="1:7" x14ac:dyDescent="0.25">
      <c r="A12" s="1"/>
      <c r="B12" s="25" t="s">
        <v>273</v>
      </c>
      <c r="C12" s="22">
        <v>35374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35374</v>
      </c>
      <c r="D13" s="13" t="s">
        <v>3</v>
      </c>
      <c r="E13" s="12">
        <f>SUM(E10:E12)</f>
        <v>2345099.0518999998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35805.5628</v>
      </c>
      <c r="D14" s="13" t="s">
        <v>3</v>
      </c>
      <c r="E14" s="12">
        <f>E13*(1+'Fane 14. Nøgletal'!C13)</f>
        <v>2373709.26033318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707475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707475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-6287.0241123191772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-14149.5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703904.47350609128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mL+cGm1n2zB6z4L4duJkvGniZI0iwAixc8C7W7BquLXW1Lbm8YTcWY5z9y+zlYjU6WqG+aMdK9p3sJ+ktUQzQ==" saltValue="WE6c0vo3BRIGd+iFZoN0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286</v>
      </c>
      <c r="C9" s="110"/>
      <c r="D9" s="111"/>
      <c r="E9" s="9">
        <v>78446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-697.11564863067986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-1568.92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80771.476715873199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79772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-708.89923670507847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-1595.44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80337.708676612398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79772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-708.89923670507847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-1595.44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81317.828722467078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79772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-708.89923670507847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-1595.44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82309.906232881171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xvP27yoKp8rSOOWQFZu8UQcAAFT11AtjPi+CZnB/RX2NvjE9R7YsB4otXaPrwlyA8RqL5GZemhrcJDUyz0KXA==" saltValue="rmfeBi6oyW6W7C3Ufn9+F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63604751.412480533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35805.5628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2373709.26033318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1282409.6836680912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-598036.43122860033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-267743.57558683149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-1603140.313068449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64827755.599397913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28020724.677500639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80771.476715873199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703904.47350609128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703904.47350609128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970538.32975099236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788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94604482.556871504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64827755.599397913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790898.61831265455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-583124.5786560385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-265589.846264811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-1528770.2848535692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63241169.50793615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23462592.221366148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80337.708676612398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86784099.437978908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63241169.50793615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771542.26799682109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-568853.263267576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-263453.44154145691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-1504867.1970647413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61675537.874059193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23748835.846466813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81317.828722467078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85505691.549248472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61675537.874059193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752441.56206352217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-554770.43287504045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-261334.22205769739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-1481337.8460050356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60130536.935184941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24038571.64379371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82309.906232881171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84251418.485211536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61163807.478218041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6084.5499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3564824.2394160004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1275273.9104704207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-586602.21195528621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-267204.16746572952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-1551432.3861029169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63604751.412480533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31362223.729240052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79211.065969230389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124085.19129633001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120500.79608249322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-3529315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-970538.32975099236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30500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90697333.674021333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13442955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77095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270401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13403073.695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-0.48349215713795279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78446.197500000009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269630.38818015688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13363278.072735922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267265.56145471847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13354003.957753444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6204.41553303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267204.16746572952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13350936.388675414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36242.390666159998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267743.57558683149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13279492.31324055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265589.846264811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13172672.077072844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263453.44154145691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13066711.10288487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261334.22205769739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42866749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390087.41590000002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43220003.161821753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800830.21455622918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779168.75076189032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43998393.756564379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6847650.3628303083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838346.12764781318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50992849.642184295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3635051.2769324956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1551432.3861029169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54122074.963114247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2402668.5133092445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1603140.313068449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55591646.721947975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1528770.2848535692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54722443.529626958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1504867.1970647413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53866830.763819471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1481337.8460050356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8.4929106601281303E-3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1.1974786537337067E-2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8.8865671752629809E-3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2020-09-02T12:28:05Z</dcterms:modified>
</cp:coreProperties>
</file>