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Gladsaxe AS (S02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G22" i="11" l="1"/>
  <c r="E22" i="11"/>
  <c r="E11" i="11"/>
  <c r="E12" i="11"/>
  <c r="E13" i="11"/>
  <c r="E14" i="11"/>
  <c r="E15" i="11"/>
  <c r="E16" i="11"/>
  <c r="E17" i="11"/>
  <c r="E18" i="11"/>
  <c r="E19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20" i="11" l="1"/>
  <c r="E21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2" i="11" l="1"/>
  <c r="C10" i="37" s="1"/>
  <c r="C11" i="37" s="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<sst xmlns="http://schemas.openxmlformats.org/spreadsheetml/2006/main" count="718" uniqueCount="290">
  <si>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</si>
  <si>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</si>
  <si>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</si>
  <si>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</si>
  <si>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</si>
  <si>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</si>
  <si>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</si>
  <si>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</si>
  <si>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</si>
  <si>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</si>
  <si>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</si>
  <si>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</si>
  <si>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</si>
  <si>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</si>
  <si>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</si>
  <si>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</si>
  <si>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</si>
  <si>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</si>
  <si>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</si>
  <si>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</si>
  <si>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</si>
  <si>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</si>
  <si>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</si>
  <si>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</si>
  <si>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</si>
  <si>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</si>
  <si>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</si>
  <si>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</si>
  <si>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</si>
  <si>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</si>
  <si>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</si>
  <si>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</si>
  <si>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</si>
  <si>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</si>
  <si>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</si>
  <si>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</si>
  <si>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</si>
  <si>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</si>
  <si>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</si>
  <si>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</si>
  <si>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</si>
  <si>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</si>
  <si>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</si>
  <si>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</si>
  <si>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</si>
  <si>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</si>
  <si>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</si>
  <si>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</si>
  <si>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</si>
  <si>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</si>
  <si>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</si>
  <si>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</si>
  <si>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</si>
  <si>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</si>
  <si>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</si>
  <si>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</si>
  <si>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</si>
  <si>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</si>
  <si>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</si>
  <si>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</si>
  <si>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</si>
  <si>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</si>
  <si>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</si>
  <si>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</si>
  <si>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</si>
  <si>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</si>
  <si>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</si>
  <si>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</si>
  <si>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</si>
  <si>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</si>
  <si>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</si>
  <si>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</si>
  <si>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</si>
  <si>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</si>
  <si>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</si>
  <si>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</si>
  <si>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</si>
  <si>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</si>
  <si>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</si>
  <si>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</si>
  <si>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</si>
  <si>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</si>
  <si>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</si>
  <si>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</si>
  <si>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</si>
  <si>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</si>
  <si>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</si>
  <si>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</si>
  <si>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</si>
  <si>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</si>
  <si>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</si>
  <si>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</si>
  <si>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</si>
  <si>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</si>
  <si>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</si>
  <si>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</si>
  <si>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</si>
  <si>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</si>
  <si>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</si>
  <si>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</si>
  <si>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</si>
  <si>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</si>
  <si>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</si>
  <si>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</si>
  <si>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</si>
  <si>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</si>
  <si>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</si>
  <si>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</si>
  <si>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</si>
  <si>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</si>
  <si>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</si>
  <si>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</si>
  <si>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</si>
  <si>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</si>
  <si>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</si>
  <si>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</si>
  <si>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</si>
  <si>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</si>
  <si>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</si>
  <si>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</si>
  <si>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</si>
  <si>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</si>
  <si>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</si>
  <si>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</si>
  <si>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</si>
  <si>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</si>
  <si>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</si>
  <si>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</si>
  <si>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</si>
  <si>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</si>
  <si>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</si>
  <si>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</si>
  <si>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</si>
  <si>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</si>
  <si>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</si>
  <si>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</si>
  <si>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</si>
  <si>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</si>
  <si>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</si>
  <si>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</si>
  <si>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</si>
  <si>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</si>
  <si>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</si>
  <si>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</si>
  <si>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</si>
  <si>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</si>
  <si>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</si>
  <si>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</si>
  <si>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</si>
  <si>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</si>
  <si>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</si>
  <si>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</si>
  <si>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</si>
  <si>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</si>
  <si>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</si>
  <si>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</si>
  <si>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</si>
  <si>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</si>
  <si>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</si>
  <si>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</si>
  <si>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</si>
  <si>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</si>
  <si>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</si>
  <si>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</si>
  <si>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</si>
  <si>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</si>
  <si>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</si>
  <si>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</si>
  <si>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</si>
  <si>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</si>
  <si>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</si>
  <si>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</si>
  <si>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</si>
  <si>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</si>
  <si>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</si>
  <si>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</si>
  <si>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</si>
  <si>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</si>
  <si>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</si>
  <si>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</si>
  <si>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</si>
  <si>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</si>
  <si>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</si>
  <si>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</si>
  <si>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</si>
  <si>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</si>
  <si>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</si>
  <si>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</si>
  <si>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</si>
  <si>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</si>
  <si>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</si>
  <si>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</si>
  <si>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</si>
  <si>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</si>
  <si>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</si>
  <si>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</si>
  <si>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</si>
  <si>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</si>
  <si>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</si>
  <si>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</si>
  <si>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</si>
  <si>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</si>
  <si>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</si>
  <si>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</si>
  <si>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</si>
  <si>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</si>
  <si>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</si>
  <si>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</si>
  <si>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</si>
  <si>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</si>
  <si>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</si>
  <si>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</si>
  <si>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</si>
  <si>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</si>
  <si>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</si>
  <si>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</si>
  <si>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</si>
  <si>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</si>
  <si>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</si>
  <si>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</si>
  <si>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</si>
  <si>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</si>
  <si>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</si>
  <si>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</si>
  <si>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</si>
  <si>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</si>
  <si>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</si>
  <si>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</si>
  <si>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</si>
  <si>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</si>
  <si>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</si>
  <si>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</si>
  <si>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</si>
  <si>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</si>
  <si>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</si>
  <si>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</si>
  <si>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</si>
  <si>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</si>
  <si>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</si>
  <si>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</si>
  <si>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</si>
  <si>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</si>
  <si>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</si>
  <si>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</si>
  <si>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</si>
  <si>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</si>
  <si>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</si>
  <si>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</si>
  <si>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</si>
  <si>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</si>
  <si>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</si>
  <si>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</si>
  <si>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</si>
  <si>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</si>
  <si>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</si>
  <si>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</si>
  <si>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</si>
  <si>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</si>
  <si>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</si>
  <si>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</si>
  <si>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</si>
  <si>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</si>
  <si>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</si>
  <si>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</si>
  <si>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</si>
  <si>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</si>
  <si>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</si>
  <si>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</si>
  <si>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</si>
  <si>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tilknyttet virksomhed</t>
  </si>
  <si>
    <t>Ingen bortfald eller nedsættelse</t>
  </si>
  <si>
    <t>Ingen engangstillæg</t>
  </si>
  <si>
    <t>Jordbassin Klasse A</t>
  </si>
  <si>
    <t>50</t>
  </si>
  <si>
    <t>Forsinkelsesbassiner, lukkede uden automatisk rensning og SRO Miljøklasse B (mindre end 1.000 m3)</t>
  </si>
  <si>
    <t>Ledningsnet ≤ Ø 200 mm</t>
  </si>
  <si>
    <t>75</t>
  </si>
  <si>
    <t>Brønde</t>
  </si>
  <si>
    <t>Ø 200 mm &lt; Ledningsnet ≤ Ø 500 mm</t>
  </si>
  <si>
    <t>Ø 50mm &lt; Ledningsnet ≤ Ø110 mm</t>
  </si>
  <si>
    <t>Strømpeforing ≤ Ø 200 mm</t>
  </si>
  <si>
    <t>Strømpeforing Ø 200 mm &lt; Ledningsnet ≤ Ø 500 mm</t>
  </si>
  <si>
    <t>Ø 500 mm &lt; Ledningsnet ≤ Ø 800 mm</t>
  </si>
  <si>
    <t>Buddinge Konkretiseringsprojekt</t>
  </si>
  <si>
    <t>10</t>
  </si>
  <si>
    <t>Harrestup Å</t>
  </si>
  <si>
    <t>Stavnsbjerg Alle - Pilebro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</si>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</sst>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104656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31730842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464708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750202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33050408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33861757.177926719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77133151.566194713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66743957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10389194.566194713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79572874.833389819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74686584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4886290.8333898187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84210405.350637436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86166096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-1955690.6493625641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287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288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 t="s">
        <v>273</v>
      </c>
      <c r="D10" s="9">
        <v>6780714.1900000004</v>
      </c>
      <c r="E10" s="9">
        <f>IFERROR(D10/C10,0)</f>
        <v>135614.2838</v>
      </c>
      <c r="F10" s="9">
        <v>25019.21</v>
      </c>
      <c r="G10" s="9">
        <v>110525.64</v>
      </c>
      <c r="H10" s="14" t="s">
        <v>3</v>
      </c>
      <c r="I10" s="1"/>
    </row>
    <row r="11" spans="1:9" ht="64.5" x14ac:dyDescent="0.25">
      <c r="A11" s="1"/>
      <c r="B11" s="56" t="s">
        <v>274</v>
      </c>
      <c r="C11" s="112" t="s">
        <v>273</v>
      </c>
      <c r="D11" s="9">
        <v>19119231.379999999</v>
      </c>
      <c r="E11" s="9">
        <f t="shared" ref="E11:E19" si="0">IFERROR(D11/C11,0)</f>
        <v>382384.62760000001</v>
      </c>
      <c r="F11" s="9">
        <v>0</v>
      </c>
      <c r="G11" s="9">
        <v>311643.46999999997</v>
      </c>
      <c r="H11" s="14" t="s">
        <v>3</v>
      </c>
      <c r="I11" s="1"/>
    </row>
    <row r="12" spans="1:9" x14ac:dyDescent="0.25">
      <c r="A12" s="1"/>
      <c r="B12" s="56" t="s">
        <v>275</v>
      </c>
      <c r="C12" s="112" t="s">
        <v>276</v>
      </c>
      <c r="D12" s="9">
        <v>37565427.210000001</v>
      </c>
      <c r="E12" s="9">
        <f t="shared" si="0"/>
        <v>500872.3628</v>
      </c>
      <c r="F12" s="9">
        <v>0</v>
      </c>
      <c r="G12" s="9">
        <v>612316.46</v>
      </c>
      <c r="H12" s="14" t="s">
        <v>3</v>
      </c>
      <c r="I12" s="1"/>
    </row>
    <row r="13" spans="1:9" x14ac:dyDescent="0.25">
      <c r="A13" s="1"/>
      <c r="B13" s="56" t="s">
        <v>277</v>
      </c>
      <c r="C13" s="112" t="s">
        <v>276</v>
      </c>
      <c r="D13" s="9">
        <v>16854918.120000001</v>
      </c>
      <c r="E13" s="9">
        <f t="shared" si="0"/>
        <v>224732.24160000001</v>
      </c>
      <c r="F13" s="9">
        <v>0</v>
      </c>
      <c r="G13" s="9">
        <v>274735.17</v>
      </c>
      <c r="H13" s="14" t="s">
        <v>3</v>
      </c>
      <c r="I13" s="1"/>
    </row>
    <row r="14" spans="1:9" ht="26.25" x14ac:dyDescent="0.25">
      <c r="A14" s="1"/>
      <c r="B14" s="56" t="s">
        <v>278</v>
      </c>
      <c r="C14" s="112" t="s">
        <v>276</v>
      </c>
      <c r="D14" s="9">
        <v>1302268.1399999999</v>
      </c>
      <c r="E14" s="9">
        <f t="shared" si="0"/>
        <v>17363.575199999999</v>
      </c>
      <c r="F14" s="9">
        <v>0</v>
      </c>
      <c r="G14" s="9">
        <v>21226.97</v>
      </c>
      <c r="H14" s="14" t="s">
        <v>3</v>
      </c>
      <c r="I14" s="1"/>
    </row>
    <row r="15" spans="1:9" ht="26.25" x14ac:dyDescent="0.25">
      <c r="A15" s="1"/>
      <c r="B15" s="56" t="s">
        <v>279</v>
      </c>
      <c r="C15" s="112" t="s">
        <v>276</v>
      </c>
      <c r="D15" s="9">
        <v>4328041.93</v>
      </c>
      <c r="E15" s="9">
        <f t="shared" si="0"/>
        <v>57707.225733333333</v>
      </c>
      <c r="F15" s="9">
        <v>0</v>
      </c>
      <c r="G15" s="9">
        <v>70547.08</v>
      </c>
      <c r="H15" s="14" t="s">
        <v>3</v>
      </c>
      <c r="I15" s="1"/>
    </row>
    <row r="16" spans="1:9" x14ac:dyDescent="0.25">
      <c r="A16" s="1"/>
      <c r="B16" s="56" t="s">
        <v>280</v>
      </c>
      <c r="C16" s="112" t="s">
        <v>273</v>
      </c>
      <c r="D16" s="9">
        <v>3513258.44</v>
      </c>
      <c r="E16" s="9">
        <f t="shared" si="0"/>
        <v>70265.168799999999</v>
      </c>
      <c r="F16" s="9">
        <v>0</v>
      </c>
      <c r="G16" s="9">
        <v>57266.11</v>
      </c>
      <c r="H16" s="14" t="s">
        <v>3</v>
      </c>
      <c r="I16" s="1"/>
    </row>
    <row r="17" spans="1:9" ht="26.25" x14ac:dyDescent="0.25">
      <c r="A17" s="1"/>
      <c r="B17" s="56" t="s">
        <v>281</v>
      </c>
      <c r="C17" s="112" t="s">
        <v>273</v>
      </c>
      <c r="D17" s="9">
        <v>1463857.68</v>
      </c>
      <c r="E17" s="9">
        <f t="shared" si="0"/>
        <v>29277.153599999998</v>
      </c>
      <c r="F17" s="9">
        <v>0</v>
      </c>
      <c r="G17" s="9">
        <v>23860.880000000001</v>
      </c>
      <c r="H17" s="14" t="s">
        <v>3</v>
      </c>
      <c r="I17" s="1"/>
    </row>
    <row r="18" spans="1:9" ht="26.25" x14ac:dyDescent="0.25">
      <c r="A18" s="1"/>
      <c r="B18" s="56" t="s">
        <v>282</v>
      </c>
      <c r="C18" s="112" t="s">
        <v>276</v>
      </c>
      <c r="D18" s="9">
        <v>465031.03</v>
      </c>
      <c r="E18" s="9">
        <f t="shared" si="0"/>
        <v>6200.4137333333338</v>
      </c>
      <c r="F18" s="9">
        <v>0</v>
      </c>
      <c r="G18" s="9">
        <v>7580.01</v>
      </c>
      <c r="H18" s="14" t="s">
        <v>3</v>
      </c>
      <c r="I18" s="1"/>
    </row>
    <row r="19" spans="1:9" ht="26.25" x14ac:dyDescent="0.25">
      <c r="A19" s="1"/>
      <c r="B19" s="56" t="s">
        <v>283</v>
      </c>
      <c r="C19" s="112" t="s">
        <v>284</v>
      </c>
      <c r="D19" s="9">
        <v>1725000.6</v>
      </c>
      <c r="E19" s="9">
        <f t="shared" si="0"/>
        <v>172500.06</v>
      </c>
      <c r="F19" s="9">
        <v>0</v>
      </c>
      <c r="G19" s="9">
        <v>28117.51</v>
      </c>
      <c r="H19" s="14" t="s">
        <v>3</v>
      </c>
      <c r="I19" s="1"/>
    </row>
    <row r="20" spans="1:9" x14ac:dyDescent="0.25">
      <c r="A20" s="1"/>
      <c r="B20" s="56" t="s">
        <v>285</v>
      </c>
      <c r="C20" s="112" t="s">
        <v>284</v>
      </c>
      <c r="D20" s="9">
        <v>1794146.62</v>
      </c>
      <c r="E20" s="9">
        <f t="shared" ref="E20:E21" si="1">IFERROR(D20/C20,0)</f>
        <v>179414.66200000001</v>
      </c>
      <c r="F20" s="9">
        <v>0</v>
      </c>
      <c r="G20" s="9">
        <v>29244.59</v>
      </c>
      <c r="H20" s="14" t="s">
        <v>3</v>
      </c>
      <c r="I20" s="1"/>
    </row>
    <row r="21" spans="1:9" x14ac:dyDescent="0.25">
      <c r="A21" s="1"/>
      <c r="B21" s="56" t="s">
        <v>286</v>
      </c>
      <c r="C21" s="112" t="s">
        <v>276</v>
      </c>
      <c r="D21" s="9">
        <v>2326974.4500000002</v>
      </c>
      <c r="E21" s="9">
        <f t="shared" si="1"/>
        <v>31026.326000000001</v>
      </c>
      <c r="F21" s="9">
        <v>0</v>
      </c>
      <c r="G21" s="9">
        <v>37929.68</v>
      </c>
      <c r="H21" s="14" t="s">
        <v>3</v>
      </c>
      <c r="I21" s="1"/>
    </row>
    <row r="22" spans="1:9" x14ac:dyDescent="0.25">
      <c r="A22" s="1"/>
      <c r="B22" s="86" t="s">
        <v>238</v>
      </c>
      <c r="C22" s="87"/>
      <c r="D22" s="88"/>
      <c r="E22" s="12">
        <f>SUM(E10:E21)</f>
        <v>1807358.100866667</v>
      </c>
      <c r="F22" s="12">
        <f t="shared" ref="F22" si="2">SUM(F10:F21)</f>
        <v>25019.21</v>
      </c>
      <c r="G22" s="12">
        <f>SUM(G10:G21)</f>
        <v>1584993.57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Anlægsprojekter'!F22</f>
        <v>25019.21</v>
      </c>
      <c r="D10" s="14" t="s">
        <v>3</v>
      </c>
      <c r="E10" s="9">
        <f>SUM('Fane 9. Anlægsprojekter'!E22,'Fane 9. Anlægsprojekter'!G22)</f>
        <v>3392351.6708666673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25019.21</v>
      </c>
      <c r="D11" s="13" t="s">
        <v>3</v>
      </c>
      <c r="E11" s="12">
        <f>SUM(E10:E10)</f>
        <v>3392351.6708666673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25324.444361999998</v>
      </c>
      <c r="D12" s="13" t="s">
        <v>3</v>
      </c>
      <c r="E12" s="12">
        <f>E11*(1+'Fane 14. Nøgletal'!C13)</f>
        <v>3433738.3612512406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289</v>
      </c>
      <c r="C9" s="110"/>
      <c r="D9" s="111"/>
      <c r="E9" s="9">
        <v>347178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-3021.1767226481752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-6943.56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357537.7525442575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353045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-3072.231927274554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-7060.9000000000005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355616.18212734885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353045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-3072.231927274554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-7060.9000000000005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359954.69954930252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353045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-3072.231927274554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-7060.9000000000005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364346.146883804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+qoZeLhZTNDk0U4j6eWx6A0CJflZQ97KT3PIylnZi75eVYMnw2ppWPeAALBQCQ/reTwMf28XuYw4oPNZQuPZA==" saltValue="q8ozGZkP0kpMT1bZEfvEM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49375985.494624726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25324.444361999998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3433738.3612512406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1014907.4804725887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-468607.55266841874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-326211.69846805913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-1169154.3715667105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51885982.158007368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33861757.177926719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357537.7525442575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86105277.088478342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51885982.158007368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633008.98232768988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-457025.36891780596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-323587.65156558203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-1116437.2646858019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50621940.855165869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34274870.615497425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355616.18212734885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85252427.652790636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50621940.855165869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617587.67843302363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-445891.36087302759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-320984.71249638853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-1098981.2098338071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49373671.250395671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34693024.037006497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359954.69954930252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84426649.98695147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49373671.250395671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602358.78925482719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-434896.27409040334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-318402.71146906755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-1081798.0891274507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48140932.964963578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35116278.930257976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364346.146883804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83621558.042105362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48868006.877198353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71495.245800000004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1302077.7610829999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989759.12371640268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-445820.09482299007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-325925.22252082423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-1083608.1958292183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49375985.494624726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28840381.817254923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350630.05074962869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-3802658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74764339.362629279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16341627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341207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333656.68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16288109.800600002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0.64208514772355563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347178.1225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332705.77130370302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16234624.253130624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324692.48506261251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16223357.423898952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72903.702142260008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325925.22252082423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16284951.520819739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25633.402583216397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326211.69846805913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16179382.578279102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323587.65156558203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16049235.624819426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320984.71249638853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15920135.573453378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318402.71146906755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36651127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333525.25570000004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36953159.774825253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-737756.4879159698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641012.63817829429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36196942.485083781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564660.1275417814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645598.42509559647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36827489.47002431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1327728.6929763351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1083608.1958292183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37801920.683524705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3475629.9692585059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1169154.3715667105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40597718.715847343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1116437.2646858019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39962953.084865712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1098981.2098338071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39338112.331907295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1081798.0891274507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0.02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8.7020972603338211E-3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2020-08-31T06:37:53Z</dcterms:modified>
</cp:coreProperties>
</file>