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jøvlund Vandværk IS (V023)\ØR2023\"/>
    </mc:Choice>
  </mc:AlternateContent>
  <bookViews>
    <workbookView xWindow="3105" yWindow="990" windowWidth="12735" windowHeight="4620" tabRatio="872" firstSheet="7" activeTab="14"/>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1" i="7"/>
  <c r="F10" i="9" l="1"/>
  <c r="F11" i="9" s="1"/>
  <c r="E12" i="12"/>
  <c r="C12" i="12"/>
  <c r="E12" i="2" l="1"/>
  <c r="E11" i="11"/>
  <c r="C11" i="11"/>
  <c r="C10" i="10" l="1"/>
  <c r="C12"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<sst xmlns="http://schemas.openxmlformats.org/spreadsheetml/2006/main" count="318" uniqueCount="151">
  <si>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</si>
  <si>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</si>
  <si>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</si>
  <si>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</si>
  <si>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</si>
  <si>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</si>
  <si>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</si>
  <si>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</si>
  <si>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</si>
  <si>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</si>
  <si>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</si>
  <si>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</si>
  <si>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</si>
  <si>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</si>
  <si>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</si>
  <si>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</si>
  <si>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</si>
  <si>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</si>
  <si>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</si>
  <si>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</si>
  <si>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</si>
  <si>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</si>
  <si>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</si>
  <si>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</si>
  <si>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</si>
  <si>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</si>
  <si>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</si>
  <si>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</si>
  <si>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</si>
  <si>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</si>
  <si>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</si>
  <si>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</si>
  <si>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</si>
  <si>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</si>
  <si>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</si>
  <si>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</si>
  <si>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</si>
  <si>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</si>
  <si>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</si>
  <si>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</si>
  <si>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</si>
  <si>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</si>
  <si>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</si>
  <si>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</si>
  <si>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</si>
  <si>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</si>
  <si>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</si>
  <si>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</si>
  <si>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</si>
  <si>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</si>
  <si>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</si>
  <si>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</si>
  <si>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</si>
  <si>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</si>
  <si>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</si>
  <si>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</si>
  <si>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</si>
  <si>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</si>
  <si>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</si>
  <si>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</si>
  <si>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</si>
  <si>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</si>
  <si>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</si>
  <si>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</si>
  <si>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</si>
  <si>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</si>
  <si>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</si>
  <si>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</si>
  <si>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</si>
  <si>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</si>
  <si>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</si>
  <si>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</si>
  <si>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</si>
  <si>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</si>
  <si>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</si>
  <si>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</si>
  <si>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</si>
  <si>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</si>
  <si>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</si>
  <si>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</si>
  <si>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</si>
  <si>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</si>
  <si>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</si>
  <si>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</si>
  <si>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</si>
  <si>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</si>
  <si>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</si>
  <si>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</si>
  <si>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</si>
  <si>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</si>
  <si>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</si>
  <si>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</si>
  <si>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</si>
  <si>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</si>
  <si>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</si>
  <si>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</si>
  <si>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</si>
  <si>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</si>
  <si>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</si>
  <si>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</si>
  <si>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</si>
  <si>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</si>
  <si>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</si>
  <si>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</si>
  <si>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</si>
  <si>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</si>
  <si>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</si>
  <si>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</si>
  <si>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</si>
  <si>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</si>
  <si>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</si>
  <si>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</si>
  <si>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</si>
  <si>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</si>
  <si>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</si>
  <si>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</si>
  <si>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</si>
  <si>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</si>
  <si>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</si>
  <si>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</si>
  <si>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</si>
  <si>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</si>
  <si>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</si>
  <si>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</si>
  <si>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</si>
  <si>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</si>
  <si>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</si>
  <si>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til Forsyningssekretariatet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</si>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</sst>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105</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78</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28</v>
      </c>
      <c r="D15" s="75" t="s">
        <v>64</v>
      </c>
      <c r="E15" s="76"/>
      <c r="F15" s="76"/>
      <c r="G15" s="77"/>
      <c r="H15" s="1"/>
      <c r="I15" s="1"/>
    </row>
    <row r="16" spans="1:9" x14ac:dyDescent="0.25">
      <c r="A16" s="1"/>
      <c r="B16" s="1"/>
      <c r="C16" s="6" t="s">
        <v>29</v>
      </c>
      <c r="D16" s="75" t="s">
        <v>79</v>
      </c>
      <c r="E16" s="76"/>
      <c r="F16" s="76"/>
      <c r="G16" s="77"/>
      <c r="H16" s="1"/>
      <c r="I16" s="1"/>
    </row>
    <row r="17" spans="1:9" x14ac:dyDescent="0.25">
      <c r="A17" s="1"/>
      <c r="B17" s="1"/>
      <c r="C17" s="6" t="s">
        <v>49</v>
      </c>
      <c r="D17" s="75" t="s">
        <v>80</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81</v>
      </c>
      <c r="E19" s="80"/>
      <c r="F19" s="80"/>
      <c r="G19" s="81"/>
      <c r="H19" s="1"/>
      <c r="I19" s="1"/>
    </row>
    <row r="20" spans="1:9" x14ac:dyDescent="0.25">
      <c r="A20" s="1"/>
      <c r="B20" s="1"/>
      <c r="C20" s="6" t="s">
        <v>46</v>
      </c>
      <c r="D20" s="79" t="s">
        <v>113</v>
      </c>
      <c r="E20" s="80"/>
      <c r="F20" s="80"/>
      <c r="G20" s="81"/>
      <c r="H20" s="1"/>
      <c r="I20" s="1"/>
    </row>
    <row r="21" spans="1:9" x14ac:dyDescent="0.25">
      <c r="A21" s="1"/>
      <c r="B21" s="1"/>
      <c r="C21" s="6" t="s">
        <v>150</v>
      </c>
      <c r="D21" s="79" t="s">
        <v>108</v>
      </c>
      <c r="E21" s="80"/>
      <c r="F21" s="80"/>
      <c r="G21" s="81"/>
      <c r="H21" s="1"/>
      <c r="I21" s="1"/>
    </row>
    <row r="22" spans="1:9" x14ac:dyDescent="0.25">
      <c r="A22" s="1"/>
      <c r="B22" s="1"/>
      <c r="C22" s="6" t="s">
        <v>120</v>
      </c>
      <c r="D22" s="79" t="s">
        <v>35</v>
      </c>
      <c r="E22" s="80"/>
      <c r="F22" s="80"/>
      <c r="G22" s="81"/>
      <c r="H22" s="1"/>
      <c r="I22" s="1"/>
    </row>
    <row r="23" spans="1:9" x14ac:dyDescent="0.25">
      <c r="A23" s="1"/>
      <c r="B23" s="1"/>
      <c r="C23" s="6" t="s">
        <v>121</v>
      </c>
      <c r="D23" s="79" t="s">
        <v>36</v>
      </c>
      <c r="E23" s="80"/>
      <c r="F23" s="80"/>
      <c r="G23" s="81"/>
      <c r="H23" s="1"/>
      <c r="I23" s="1"/>
    </row>
    <row r="24" spans="1:9" x14ac:dyDescent="0.25">
      <c r="A24" s="1"/>
      <c r="B24" s="1"/>
      <c r="C24" s="6" t="s">
        <v>9</v>
      </c>
      <c r="D24" s="79" t="s">
        <v>53</v>
      </c>
      <c r="E24" s="80"/>
      <c r="F24" s="80"/>
      <c r="G24" s="81"/>
      <c r="H24" s="1"/>
      <c r="I24" s="1"/>
    </row>
    <row r="25" spans="1:9" x14ac:dyDescent="0.25">
      <c r="A25" s="1"/>
      <c r="B25" s="1"/>
      <c r="C25" s="6" t="s">
        <v>41</v>
      </c>
      <c r="D25" s="79" t="s">
        <v>30</v>
      </c>
      <c r="E25" s="80"/>
      <c r="F25" s="80"/>
      <c r="G25" s="81"/>
      <c r="H25" s="1"/>
      <c r="I25" s="1"/>
    </row>
    <row r="26" spans="1:9" x14ac:dyDescent="0.25">
      <c r="A26" s="1"/>
      <c r="B26" s="1"/>
      <c r="C26" s="6" t="s">
        <v>122</v>
      </c>
      <c r="D26" s="84" t="s">
        <v>47</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topLeftCell="A21"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63" t="s">
        <v>134</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qhdv+vaCa83p/em0IBRVFWpg43cuIbogKG4pFi3IAb+iJS24AJ/uTUfJS+g8VjBiOlp/iTludYvtbPgGJkZnA==" saltValue="gU9ANrwnz1XAF+46kGli0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topLeftCell="A2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59" t="s">
        <v>15</v>
      </c>
      <c r="C9" s="59" t="s">
        <v>10</v>
      </c>
      <c r="D9" s="60"/>
      <c r="E9" s="59" t="s">
        <v>24</v>
      </c>
      <c r="F9" s="72"/>
      <c r="G9" s="1"/>
    </row>
    <row r="10" spans="1:7" x14ac:dyDescent="0.25">
      <c r="A10" s="1"/>
      <c r="B10" s="20" t="s">
        <v>132</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3" t="s">
        <v>67</v>
      </c>
      <c r="C12" s="10">
        <f>SUM(C10:C11)</f>
        <v>0</v>
      </c>
      <c r="D12" s="11" t="s">
        <v>3</v>
      </c>
      <c r="E12" s="10">
        <f>SUM(E10:E11)</f>
        <v>0</v>
      </c>
      <c r="F12" s="11" t="s">
        <v>3</v>
      </c>
      <c r="G12" s="1"/>
    </row>
    <row r="13" spans="1:7" x14ac:dyDescent="0.25">
      <c r="A13" s="1"/>
      <c r="B13" s="73"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wlmJlUo967W2UMmd07AnHkedOj5vf1P219c+HcKlz1hHg3X7DNS1OcHAsKSMWyZXkJQXHWmCFIo9eknMStMfQ==" saltValue="7u/aWc63RQCheXhRKhd2i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topLeftCell="A21"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59" t="s">
        <v>15</v>
      </c>
      <c r="C8" s="59" t="s">
        <v>10</v>
      </c>
      <c r="D8" s="60"/>
      <c r="E8" s="59" t="s">
        <v>24</v>
      </c>
      <c r="F8" s="72"/>
      <c r="G8" s="1"/>
    </row>
    <row r="9" spans="1:7" x14ac:dyDescent="0.25">
      <c r="A9" s="1"/>
      <c r="B9" s="20" t="s">
        <v>133</v>
      </c>
      <c r="C9" s="19">
        <v>0</v>
      </c>
      <c r="D9" s="12" t="s">
        <v>3</v>
      </c>
      <c r="E9" s="19">
        <v>0</v>
      </c>
      <c r="F9" s="12" t="s">
        <v>3</v>
      </c>
      <c r="G9" s="1"/>
    </row>
    <row r="10" spans="1:7" x14ac:dyDescent="0.25">
      <c r="A10" s="1"/>
      <c r="B10" s="73" t="s">
        <v>107</v>
      </c>
      <c r="C10" s="10">
        <f>SUM(C9:C9)</f>
        <v>0</v>
      </c>
      <c r="D10" s="11" t="s">
        <v>3</v>
      </c>
      <c r="E10" s="10">
        <f>SUM(E9:E9)</f>
        <v>0</v>
      </c>
      <c r="F10" s="11" t="s">
        <v>3</v>
      </c>
      <c r="G10" s="1"/>
    </row>
    <row r="11" spans="1:7" x14ac:dyDescent="0.25">
      <c r="A11" s="1"/>
      <c r="B11" s="73"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topLeftCell="A17"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1" t="s">
        <v>61</v>
      </c>
      <c r="C9" s="130" t="s">
        <v>10</v>
      </c>
      <c r="D9" s="131"/>
      <c r="E9" s="130" t="s">
        <v>24</v>
      </c>
      <c r="F9" s="131"/>
      <c r="G9" s="1"/>
    </row>
    <row r="10" spans="1:7" x14ac:dyDescent="0.25">
      <c r="A10" s="1"/>
      <c r="B10" s="20" t="s">
        <v>135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topLeftCell="A21"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1" t="s">
        <v>16</v>
      </c>
      <c r="C10" s="71" t="s">
        <v>10</v>
      </c>
      <c r="D10" s="72"/>
      <c r="E10" s="71" t="s">
        <v>24</v>
      </c>
      <c r="F10" s="72"/>
      <c r="G10" s="1"/>
    </row>
    <row r="11" spans="1:7" x14ac:dyDescent="0.25">
      <c r="A11" s="1"/>
      <c r="B11" s="20" t="s">
        <v>136</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tabSelected="1" view="pageLayout" topLeftCell="A13"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25.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topLeftCell="A29"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12</v>
      </c>
      <c r="C8" s="54"/>
      <c r="D8" s="54"/>
      <c r="E8" s="54"/>
      <c r="F8" s="54"/>
      <c r="G8" s="1"/>
    </row>
    <row r="9" spans="1:7" x14ac:dyDescent="0.25">
      <c r="A9" s="1"/>
      <c r="B9" s="62" t="s">
        <v>55</v>
      </c>
      <c r="C9" s="62"/>
      <c r="D9" s="62"/>
      <c r="E9" s="7">
        <f>'Fane 3. Omkostninger i ØR2022'!E16</f>
        <v>1690940.3985483286</v>
      </c>
      <c r="F9" s="62" t="s">
        <v>3</v>
      </c>
      <c r="G9" s="1"/>
    </row>
    <row r="10" spans="1:7" ht="17.100000000000001" customHeight="1" x14ac:dyDescent="0.25">
      <c r="A10" s="1"/>
      <c r="B10" s="24" t="s">
        <v>50</v>
      </c>
      <c r="C10" s="62"/>
      <c r="D10" s="62"/>
      <c r="E10" s="7">
        <f>'Fane 8.1. Varige tillæg'!C13+'Fane 8.1. Varige tillæg'!E13</f>
        <v>0</v>
      </c>
      <c r="F10" s="62" t="s">
        <v>3</v>
      </c>
      <c r="G10" s="1"/>
    </row>
    <row r="11" spans="1:7" ht="17.100000000000001" customHeight="1" x14ac:dyDescent="0.25">
      <c r="A11" s="1"/>
      <c r="B11" s="24" t="s">
        <v>52</v>
      </c>
      <c r="C11" s="62"/>
      <c r="D11" s="62"/>
      <c r="E11" s="8">
        <f>-('Fane 10. Bortfald'!C13+'Fane 10. Bortfald'!E13)</f>
        <v>0</v>
      </c>
      <c r="F11" s="62" t="s">
        <v>3</v>
      </c>
      <c r="G11" s="1"/>
    </row>
    <row r="12" spans="1:7" ht="17.100000000000001" customHeight="1" x14ac:dyDescent="0.25">
      <c r="A12" s="1"/>
      <c r="B12" s="24" t="s">
        <v>54</v>
      </c>
      <c r="C12" s="62"/>
      <c r="D12" s="62"/>
      <c r="E12" s="8">
        <f>'Fane 9. Tilknyttet virksomhed'!C12+'Fane 9. Tilknyttet virksomhed'!E12</f>
        <v>0</v>
      </c>
      <c r="F12" s="62" t="s">
        <v>3</v>
      </c>
      <c r="G12" s="1"/>
    </row>
    <row r="13" spans="1:7" ht="17.100000000000001" customHeight="1" x14ac:dyDescent="0.25">
      <c r="A13" s="1"/>
      <c r="B13" s="24" t="s">
        <v>17</v>
      </c>
      <c r="C13" s="62"/>
      <c r="D13" s="62"/>
      <c r="E13" s="8">
        <f>SUM(E9:E12)*'Fane 11. Nøgletal'!C15</f>
        <v>60197.478188320492</v>
      </c>
      <c r="F13" s="62" t="s">
        <v>3</v>
      </c>
      <c r="G13" s="1"/>
    </row>
    <row r="14" spans="1:7" ht="17.100000000000001" customHeight="1" x14ac:dyDescent="0.25">
      <c r="A14" s="1"/>
      <c r="B14" s="24" t="s">
        <v>44</v>
      </c>
      <c r="C14" s="62"/>
      <c r="D14" s="62"/>
      <c r="E14" s="8">
        <f>-SUM(E9,E10:E13)*'Fane 11. Nøgletal'!C20</f>
        <v>-29769.343904523037</v>
      </c>
      <c r="F14" s="62" t="s">
        <v>3</v>
      </c>
      <c r="G14" s="1"/>
    </row>
    <row r="15" spans="1:7" ht="15" customHeight="1" x14ac:dyDescent="0.25">
      <c r="A15" s="1"/>
      <c r="B15" s="67" t="s">
        <v>19</v>
      </c>
      <c r="C15" s="28"/>
      <c r="D15" s="28"/>
      <c r="E15" s="9">
        <f>SUM(E9,E10:E14)</f>
        <v>1721368.5328321261</v>
      </c>
      <c r="F15" s="55" t="s">
        <v>3</v>
      </c>
      <c r="G15" s="1"/>
    </row>
    <row r="16" spans="1:7" ht="15" customHeight="1" x14ac:dyDescent="0.25">
      <c r="A16" s="1"/>
      <c r="B16" s="54" t="s">
        <v>11</v>
      </c>
      <c r="C16" s="54"/>
      <c r="D16" s="54"/>
      <c r="E16" s="54"/>
      <c r="F16" s="54"/>
      <c r="G16" s="1"/>
    </row>
    <row r="17" spans="1:7" ht="15" customHeight="1" x14ac:dyDescent="0.25">
      <c r="A17" s="1"/>
      <c r="B17" s="55" t="s">
        <v>11</v>
      </c>
      <c r="C17" s="55"/>
      <c r="D17" s="55"/>
      <c r="E17" s="9">
        <f>'Fane 4. Ikke-påvirkelige omk.'!C12</f>
        <v>17371.82629728</v>
      </c>
      <c r="F17" s="55" t="s">
        <v>3</v>
      </c>
      <c r="G17" s="1"/>
    </row>
    <row r="18" spans="1:7" ht="15" customHeight="1" x14ac:dyDescent="0.25">
      <c r="A18" s="1"/>
      <c r="B18" s="54" t="s">
        <v>36</v>
      </c>
      <c r="C18" s="54"/>
      <c r="D18" s="54"/>
      <c r="E18" s="54"/>
      <c r="F18" s="54"/>
      <c r="G18" s="1"/>
    </row>
    <row r="19" spans="1:7" ht="15" customHeight="1" x14ac:dyDescent="0.25">
      <c r="A19" s="1"/>
      <c r="B19" s="24" t="s">
        <v>33</v>
      </c>
      <c r="C19" s="62"/>
      <c r="D19" s="62"/>
      <c r="E19" s="8">
        <f>'Fane 8.2. Engangstillæg'!C11</f>
        <v>0</v>
      </c>
      <c r="F19" s="62" t="s">
        <v>3</v>
      </c>
      <c r="G19" s="1"/>
    </row>
    <row r="20" spans="1:7" x14ac:dyDescent="0.25">
      <c r="A20" s="1"/>
      <c r="B20" s="24" t="s">
        <v>34</v>
      </c>
      <c r="C20" s="62"/>
      <c r="D20" s="62"/>
      <c r="E20" s="8">
        <f>'Fane 8.2. Engangstillæg'!E11</f>
        <v>0</v>
      </c>
      <c r="F20" s="62" t="s">
        <v>3</v>
      </c>
      <c r="G20" s="1"/>
    </row>
    <row r="21" spans="1:7" x14ac:dyDescent="0.25">
      <c r="A21" s="1"/>
      <c r="B21" s="24" t="s">
        <v>106</v>
      </c>
      <c r="C21" s="62"/>
      <c r="D21" s="62"/>
      <c r="E21" s="8">
        <f>-SUM(E19:E20)*'Fane 11. Nøgletal'!C20</f>
        <v>0</v>
      </c>
      <c r="F21" s="62" t="s">
        <v>3</v>
      </c>
      <c r="G21" s="1"/>
    </row>
    <row r="22" spans="1:7" ht="15" customHeight="1" x14ac:dyDescent="0.25">
      <c r="A22" s="1"/>
      <c r="B22" s="67" t="s">
        <v>37</v>
      </c>
      <c r="C22" s="28"/>
      <c r="D22" s="28"/>
      <c r="E22" s="9">
        <f>SUM(E19:E21)</f>
        <v>0</v>
      </c>
      <c r="F22" s="55" t="s">
        <v>3</v>
      </c>
      <c r="G22" s="1"/>
    </row>
    <row r="23" spans="1:7" x14ac:dyDescent="0.25">
      <c r="A23" s="1"/>
      <c r="B23" s="54" t="s">
        <v>62</v>
      </c>
      <c r="C23" s="54"/>
      <c r="D23" s="54"/>
      <c r="E23" s="54"/>
      <c r="F23" s="54"/>
      <c r="G23" s="1"/>
    </row>
    <row r="24" spans="1:7" x14ac:dyDescent="0.25">
      <c r="A24" s="1"/>
      <c r="B24" s="67" t="s">
        <v>63</v>
      </c>
      <c r="C24" s="31"/>
      <c r="D24" s="31"/>
      <c r="E24" s="9">
        <f>'Fane 5. Kontrol af ØR2021'!E30</f>
        <v>0</v>
      </c>
      <c r="F24" s="55" t="s">
        <v>3</v>
      </c>
      <c r="G24" s="1"/>
    </row>
    <row r="25" spans="1:7" x14ac:dyDescent="0.25">
      <c r="A25" s="1"/>
      <c r="B25" s="54" t="s">
        <v>75</v>
      </c>
      <c r="C25" s="54"/>
      <c r="D25" s="54"/>
      <c r="E25" s="54"/>
      <c r="F25" s="54"/>
      <c r="G25" s="1"/>
    </row>
    <row r="26" spans="1:7" x14ac:dyDescent="0.25">
      <c r="A26" s="1"/>
      <c r="B26" s="55" t="s">
        <v>76</v>
      </c>
      <c r="C26" s="55"/>
      <c r="D26" s="55"/>
      <c r="E26" s="9">
        <f>'Fane 6. Skattesagen'!G12</f>
        <v>0</v>
      </c>
      <c r="F26" s="55" t="s">
        <v>3</v>
      </c>
      <c r="G26" s="1"/>
    </row>
    <row r="27" spans="1:7" x14ac:dyDescent="0.25">
      <c r="A27" s="1"/>
      <c r="B27" s="54" t="s">
        <v>39</v>
      </c>
      <c r="C27" s="54"/>
      <c r="D27" s="54"/>
      <c r="E27" s="10">
        <f>SUM(E15:E17:E22:E24:E26)</f>
        <v>1738740.359129406</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3NnibuT8KnSvqiKFVPOLw8LzKLPzsFCPSXXgAV4v1/Qh+QPPwLwnjJ7UWiR47zFppP241USTsjyJz+/WutsUgw==" saltValue="emUSXZifIUVX8XvhfPhii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topLeftCell="A21"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56</v>
      </c>
      <c r="C8" s="62"/>
      <c r="D8" s="62"/>
      <c r="E8" s="7">
        <f>'Fane 2.1. Økonomisk ramme 2023'!E15</f>
        <v>1721368.5328321261</v>
      </c>
      <c r="F8" s="62" t="s">
        <v>3</v>
      </c>
      <c r="G8" s="1"/>
    </row>
    <row r="9" spans="1:7" ht="15" customHeight="1" x14ac:dyDescent="0.25">
      <c r="A9" s="1"/>
      <c r="B9" s="53" t="s">
        <v>17</v>
      </c>
      <c r="C9" s="62"/>
      <c r="D9" s="62"/>
      <c r="E9" s="8">
        <f>SUM(E8:E8)*'Fane 11. Nøgletal'!C15</f>
        <v>61280.719768823692</v>
      </c>
      <c r="F9" s="62" t="s">
        <v>3</v>
      </c>
      <c r="G9" s="1"/>
    </row>
    <row r="10" spans="1:7" ht="15" customHeight="1" x14ac:dyDescent="0.25">
      <c r="A10" s="1"/>
      <c r="B10" s="53" t="s">
        <v>44</v>
      </c>
      <c r="C10" s="62"/>
      <c r="D10" s="62"/>
      <c r="E10" s="8">
        <f>-SUM(E8:E9)*'Fane 11. Nøgletal'!C20</f>
        <v>-30305.037294216148</v>
      </c>
      <c r="F10" s="62" t="s">
        <v>3</v>
      </c>
      <c r="G10" s="1"/>
    </row>
    <row r="11" spans="1:7" ht="15" customHeight="1" x14ac:dyDescent="0.25">
      <c r="A11" s="1"/>
      <c r="B11" s="28" t="s">
        <v>19</v>
      </c>
      <c r="C11" s="28"/>
      <c r="D11" s="28"/>
      <c r="E11" s="9">
        <f>SUM(E8:E10)</f>
        <v>1752344.2153067335</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f>
        <v>17990.263313463169</v>
      </c>
      <c r="F13" s="55" t="s">
        <v>3</v>
      </c>
      <c r="G13" s="1"/>
    </row>
    <row r="14" spans="1:7" x14ac:dyDescent="0.25">
      <c r="A14" s="1"/>
      <c r="B14" s="54" t="s">
        <v>62</v>
      </c>
      <c r="C14" s="54"/>
      <c r="D14" s="54"/>
      <c r="E14" s="54"/>
      <c r="F14" s="54"/>
      <c r="G14" s="1"/>
    </row>
    <row r="15" spans="1:7" x14ac:dyDescent="0.25">
      <c r="A15" s="1"/>
      <c r="B15" s="55" t="s">
        <v>77</v>
      </c>
      <c r="C15" s="32"/>
      <c r="D15" s="32"/>
      <c r="E15" s="9">
        <f>'Fane 5. Kontrol af ØR2021'!E30</f>
        <v>0</v>
      </c>
      <c r="F15" s="55" t="s">
        <v>3</v>
      </c>
      <c r="G15" s="1"/>
    </row>
    <row r="16" spans="1:7" x14ac:dyDescent="0.25">
      <c r="A16" s="1"/>
      <c r="B16" s="54" t="s">
        <v>75</v>
      </c>
      <c r="C16" s="54"/>
      <c r="D16" s="54"/>
      <c r="E16" s="54"/>
      <c r="F16" s="54"/>
      <c r="G16" s="1"/>
    </row>
    <row r="17" spans="1:7" x14ac:dyDescent="0.25">
      <c r="A17" s="1"/>
      <c r="B17" s="55" t="s">
        <v>76</v>
      </c>
      <c r="C17" s="55"/>
      <c r="D17" s="55"/>
      <c r="E17" s="9">
        <f>'Fane 6. Skattesagen'!G13</f>
        <v>0</v>
      </c>
      <c r="F17" s="55" t="s">
        <v>3</v>
      </c>
      <c r="G17" s="1"/>
    </row>
    <row r="18" spans="1:7" x14ac:dyDescent="0.25">
      <c r="A18" s="1"/>
      <c r="B18" s="54" t="s">
        <v>57</v>
      </c>
      <c r="C18" s="54"/>
      <c r="D18" s="54"/>
      <c r="E18" s="10">
        <f>SUM(E11,E13,E15,E17)</f>
        <v>1770334.4786201967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qCNb7BDHO57SZgjcJayFXJDtXJrjz3oftQtSeqXjj/1kpz14/OiWQKrwFw4nlESeZGyqUr2efqdgkfUDMqYOCQ==" saltValue="JdzNPx/l/dfpPbY5KJ/1U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topLeftCell="A21"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65</v>
      </c>
      <c r="C8" s="62"/>
      <c r="D8" s="62"/>
      <c r="E8" s="7">
        <f>'Fane 2.2. Økonomisk ramme 2024'!E11</f>
        <v>1752344.2153067335</v>
      </c>
      <c r="F8" s="62" t="s">
        <v>3</v>
      </c>
      <c r="G8" s="1"/>
    </row>
    <row r="9" spans="1:7" ht="15" customHeight="1" x14ac:dyDescent="0.25">
      <c r="A9" s="1"/>
      <c r="B9" s="53" t="s">
        <v>17</v>
      </c>
      <c r="C9" s="62"/>
      <c r="D9" s="62"/>
      <c r="E9" s="8">
        <f>SUM(E8:E8)*'Fane 11. Nøgletal'!C15</f>
        <v>62383.454064919715</v>
      </c>
      <c r="F9" s="62" t="s">
        <v>3</v>
      </c>
      <c r="G9" s="1"/>
    </row>
    <row r="10" spans="1:7" ht="15" customHeight="1" x14ac:dyDescent="0.25">
      <c r="A10" s="1"/>
      <c r="B10" s="53" t="s">
        <v>44</v>
      </c>
      <c r="C10" s="62"/>
      <c r="D10" s="62"/>
      <c r="E10" s="8">
        <f>-SUM(E8:E9)*'Fane 11. Nøgletal'!C20</f>
        <v>-30850.370379318105</v>
      </c>
      <c r="F10" s="62" t="s">
        <v>3</v>
      </c>
      <c r="G10" s="1"/>
    </row>
    <row r="11" spans="1:7" x14ac:dyDescent="0.25">
      <c r="A11" s="1"/>
      <c r="B11" s="28" t="s">
        <v>19</v>
      </c>
      <c r="C11" s="28"/>
      <c r="D11" s="28"/>
      <c r="E11" s="9">
        <f>SUM(E8:E10)</f>
        <v>1783877.2989923351</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Nøgletal'!C15)^2</f>
        <v>18630.71668742246</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Skattesagen'!G14</f>
        <v>0</v>
      </c>
      <c r="F17" s="55" t="s">
        <v>3</v>
      </c>
      <c r="G17" s="1"/>
    </row>
    <row r="18" spans="1:7" x14ac:dyDescent="0.25">
      <c r="A18" s="1"/>
      <c r="B18" s="54" t="s">
        <v>66</v>
      </c>
      <c r="C18" s="54"/>
      <c r="D18" s="54"/>
      <c r="E18" s="10">
        <f>SUM(E11,E13,E15,E17)</f>
        <v>1802508.0156797576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r/yLx8/oCHzDIdCgQo0f/KqLCtQCwzbFXSD9S7SfY4mVAm9H344uSN7+8oU3H8y1sW2CMHhH3elf3dJdYWmqQ==" saltValue="J1fPguqLpkFsZUGEMvTyn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topLeftCell="A21"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86</v>
      </c>
      <c r="C8" s="62"/>
      <c r="D8" s="62"/>
      <c r="E8" s="7">
        <f>'Fane 2.3. Økonomisk ramme 2025'!E11</f>
        <v>1783877.2989923351</v>
      </c>
      <c r="F8" s="62" t="s">
        <v>3</v>
      </c>
      <c r="G8" s="1"/>
    </row>
    <row r="9" spans="1:7" ht="15" customHeight="1" x14ac:dyDescent="0.25">
      <c r="A9" s="1"/>
      <c r="B9" s="53" t="s">
        <v>17</v>
      </c>
      <c r="C9" s="62"/>
      <c r="D9" s="62"/>
      <c r="E9" s="8">
        <f>SUM(E8:E8)*'Fane 11. Nøgletal'!C15</f>
        <v>63506.03184412713</v>
      </c>
      <c r="F9" s="62" t="s">
        <v>3</v>
      </c>
      <c r="G9" s="1"/>
    </row>
    <row r="10" spans="1:7" ht="15" customHeight="1" x14ac:dyDescent="0.25">
      <c r="A10" s="1"/>
      <c r="B10" s="53" t="s">
        <v>44</v>
      </c>
      <c r="C10" s="62"/>
      <c r="D10" s="62"/>
      <c r="E10" s="8">
        <f>-SUM(E8:E9)*'Fane 11. Nøgletal'!C20</f>
        <v>-31405.516624219861</v>
      </c>
      <c r="F10" s="62" t="s">
        <v>3</v>
      </c>
      <c r="G10" s="1"/>
    </row>
    <row r="11" spans="1:7" x14ac:dyDescent="0.25">
      <c r="A11" s="1"/>
      <c r="B11" s="28" t="s">
        <v>19</v>
      </c>
      <c r="C11" s="28"/>
      <c r="D11" s="28"/>
      <c r="E11" s="9">
        <f>SUM(E8:E10)</f>
        <v>1815977.8142122424</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Nøgletal'!C15)^3</f>
        <v>19293.9702014947</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Skattesagen'!G15</f>
        <v>0</v>
      </c>
      <c r="F17" s="55" t="s">
        <v>3</v>
      </c>
      <c r="G17" s="1"/>
    </row>
    <row r="18" spans="1:7" x14ac:dyDescent="0.25">
      <c r="A18" s="1"/>
      <c r="B18" s="54" t="s">
        <v>87</v>
      </c>
      <c r="C18" s="54"/>
      <c r="D18" s="54"/>
      <c r="E18" s="10">
        <f>SUM(E11,E13,E15,E17)</f>
        <v>1835271.784413737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bz7FilM+mKx3dL1yH93QBz4cwMlUxGBakEKPXqmDMX02y6kTgBYdWLUdme/VmjV9VNF9RGq8h2zofxIaT0HFg==" saltValue="gs4bOXdE5qeVX11FAig0n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topLeftCell="A25"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88</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89</v>
      </c>
      <c r="C8" s="54"/>
      <c r="D8" s="54"/>
      <c r="E8" s="54"/>
      <c r="F8" s="54"/>
      <c r="G8" s="1"/>
    </row>
    <row r="9" spans="1:7" x14ac:dyDescent="0.25">
      <c r="A9" s="1"/>
      <c r="B9" s="107" t="s">
        <v>22</v>
      </c>
      <c r="C9" s="107"/>
      <c r="D9" s="107"/>
      <c r="E9" s="7">
        <v>1699450.2256080383</v>
      </c>
      <c r="F9" s="62" t="s">
        <v>3</v>
      </c>
      <c r="G9" s="1"/>
    </row>
    <row r="10" spans="1:7" x14ac:dyDescent="0.25">
      <c r="A10" s="1"/>
      <c r="B10" s="108" t="s">
        <v>103</v>
      </c>
      <c r="C10" s="109"/>
      <c r="D10" s="110"/>
      <c r="E10" s="7">
        <v>0</v>
      </c>
      <c r="F10" s="62" t="s">
        <v>3</v>
      </c>
      <c r="G10" s="1"/>
    </row>
    <row r="11" spans="1:7" x14ac:dyDescent="0.25">
      <c r="A11" s="1"/>
      <c r="B11" s="93" t="s">
        <v>50</v>
      </c>
      <c r="C11" s="93"/>
      <c r="D11" s="93"/>
      <c r="E11" s="7">
        <v>0</v>
      </c>
      <c r="F11" s="62" t="s">
        <v>3</v>
      </c>
      <c r="G11" s="1"/>
    </row>
    <row r="12" spans="1:7" x14ac:dyDescent="0.25">
      <c r="A12" s="1"/>
      <c r="B12" s="93" t="s">
        <v>54</v>
      </c>
      <c r="C12" s="93"/>
      <c r="D12" s="93"/>
      <c r="E12" s="7">
        <v>0</v>
      </c>
      <c r="F12" s="62" t="s">
        <v>3</v>
      </c>
      <c r="G12" s="1"/>
    </row>
    <row r="13" spans="1:7" x14ac:dyDescent="0.25">
      <c r="A13" s="1"/>
      <c r="B13" s="93" t="s">
        <v>51</v>
      </c>
      <c r="C13" s="93"/>
      <c r="D13" s="93"/>
      <c r="E13" s="8">
        <v>0</v>
      </c>
      <c r="F13" s="62" t="s">
        <v>3</v>
      </c>
      <c r="G13" s="1"/>
    </row>
    <row r="14" spans="1:7" x14ac:dyDescent="0.25">
      <c r="A14" s="1"/>
      <c r="B14" s="93" t="s">
        <v>17</v>
      </c>
      <c r="C14" s="93"/>
      <c r="D14" s="93"/>
      <c r="E14" s="8">
        <f>E9*'Fane 11. Nøgletal'!C13+SUM(E11:E13)*'Fane 11. Nøgletal'!C14</f>
        <v>20733.292752418067</v>
      </c>
      <c r="F14" s="62" t="s">
        <v>3</v>
      </c>
      <c r="G14" s="1"/>
    </row>
    <row r="15" spans="1:7" x14ac:dyDescent="0.25">
      <c r="A15" s="1"/>
      <c r="B15" s="93" t="s">
        <v>44</v>
      </c>
      <c r="C15" s="93"/>
      <c r="D15" s="93"/>
      <c r="E15" s="8">
        <f>-SUM(E9:E14)*'Fane 11. Nøgletal'!C20</f>
        <v>-29243.119812127759</v>
      </c>
      <c r="F15" s="62" t="s">
        <v>3</v>
      </c>
      <c r="G15" s="1"/>
    </row>
    <row r="16" spans="1:7" x14ac:dyDescent="0.25">
      <c r="A16" s="1"/>
      <c r="B16" s="94" t="s">
        <v>19</v>
      </c>
      <c r="C16" s="94"/>
      <c r="D16" s="94"/>
      <c r="E16" s="33">
        <f>SUM(E9:E15)</f>
        <v>1690940.3985483286</v>
      </c>
      <c r="F16" s="34" t="s">
        <v>3</v>
      </c>
      <c r="G16" s="1"/>
    </row>
    <row r="17" spans="1:7" x14ac:dyDescent="0.25">
      <c r="A17" s="1"/>
      <c r="B17" s="95" t="s">
        <v>11</v>
      </c>
      <c r="C17" s="95"/>
      <c r="D17" s="95"/>
      <c r="E17" s="54"/>
      <c r="F17" s="54"/>
      <c r="G17" s="1"/>
    </row>
    <row r="18" spans="1:7" x14ac:dyDescent="0.25">
      <c r="A18" s="1"/>
      <c r="B18" s="96" t="s">
        <v>11</v>
      </c>
      <c r="C18" s="96"/>
      <c r="D18" s="96"/>
      <c r="E18" s="9">
        <v>10541.229240080002</v>
      </c>
      <c r="F18" s="55" t="s">
        <v>3</v>
      </c>
      <c r="G18" s="1"/>
    </row>
    <row r="19" spans="1:7" ht="15.4" customHeight="1" x14ac:dyDescent="0.25">
      <c r="A19" s="1"/>
      <c r="B19" s="54" t="s">
        <v>36</v>
      </c>
      <c r="C19" s="54"/>
      <c r="D19" s="54"/>
      <c r="E19" s="54"/>
      <c r="F19" s="54"/>
      <c r="G19" s="1"/>
    </row>
    <row r="20" spans="1:7" ht="15.75" customHeight="1" x14ac:dyDescent="0.25">
      <c r="A20" s="1"/>
      <c r="B20" s="97" t="s">
        <v>33</v>
      </c>
      <c r="C20" s="98"/>
      <c r="D20" s="99"/>
      <c r="E20" s="52">
        <v>0</v>
      </c>
      <c r="F20" s="27" t="s">
        <v>3</v>
      </c>
      <c r="G20" s="1"/>
    </row>
    <row r="21" spans="1:7" x14ac:dyDescent="0.25">
      <c r="A21" s="1"/>
      <c r="B21" s="97" t="s">
        <v>34</v>
      </c>
      <c r="C21" s="98"/>
      <c r="D21" s="99"/>
      <c r="E21" s="52">
        <v>0</v>
      </c>
      <c r="F21" s="27" t="s">
        <v>3</v>
      </c>
      <c r="G21" s="1"/>
    </row>
    <row r="22" spans="1:7" x14ac:dyDescent="0.25">
      <c r="A22" s="1"/>
      <c r="B22" s="100" t="s">
        <v>37</v>
      </c>
      <c r="C22" s="101"/>
      <c r="D22" s="102"/>
      <c r="E22" s="9">
        <f>SUM(E20:E21)</f>
        <v>0</v>
      </c>
      <c r="F22" s="9" t="s">
        <v>3</v>
      </c>
      <c r="G22" s="1"/>
    </row>
    <row r="23" spans="1:7" ht="15.75" customHeight="1" x14ac:dyDescent="0.25">
      <c r="A23" s="1"/>
      <c r="B23" s="54" t="s">
        <v>62</v>
      </c>
      <c r="C23" s="54"/>
      <c r="D23" s="54"/>
      <c r="E23" s="54"/>
      <c r="F23" s="54"/>
      <c r="G23" s="1"/>
    </row>
    <row r="24" spans="1:7" x14ac:dyDescent="0.25">
      <c r="A24" s="1"/>
      <c r="B24" s="67" t="s">
        <v>27</v>
      </c>
      <c r="C24" s="28"/>
      <c r="D24" s="28"/>
      <c r="E24" s="9">
        <v>-198703.5558496369</v>
      </c>
      <c r="F24" s="55" t="s">
        <v>3</v>
      </c>
      <c r="G24" s="1"/>
    </row>
    <row r="25" spans="1:7" x14ac:dyDescent="0.25">
      <c r="A25" s="1"/>
      <c r="B25" s="67" t="s">
        <v>63</v>
      </c>
      <c r="C25" s="28"/>
      <c r="D25" s="28"/>
      <c r="E25" s="9">
        <v>0</v>
      </c>
      <c r="F25" s="55" t="s">
        <v>3</v>
      </c>
      <c r="G25" s="1"/>
    </row>
    <row r="26" spans="1:7" x14ac:dyDescent="0.25">
      <c r="A26" s="1"/>
      <c r="B26" s="54" t="s">
        <v>75</v>
      </c>
      <c r="C26" s="54"/>
      <c r="D26" s="54"/>
      <c r="E26" s="54"/>
      <c r="F26" s="54"/>
      <c r="G26" s="1"/>
    </row>
    <row r="27" spans="1:7" x14ac:dyDescent="0.25">
      <c r="A27" s="1"/>
      <c r="B27" s="103" t="s">
        <v>76</v>
      </c>
      <c r="C27" s="104"/>
      <c r="D27" s="105"/>
      <c r="E27" s="9">
        <f>'Fane 6. Skattesagen'!G11</f>
        <v>0</v>
      </c>
      <c r="F27" s="55" t="s">
        <v>3</v>
      </c>
      <c r="G27" s="1"/>
    </row>
    <row r="28" spans="1:7" ht="15" customHeight="1" x14ac:dyDescent="0.25">
      <c r="A28" s="1"/>
      <c r="B28" s="35" t="s">
        <v>145</v>
      </c>
      <c r="C28" s="35"/>
      <c r="D28" s="35"/>
      <c r="E28" s="36">
        <f>E16+E18+E22+E24+E25+E27</f>
        <v>1502778.0719387718</v>
      </c>
      <c r="F28" s="37" t="s">
        <v>3</v>
      </c>
      <c r="G28" s="1"/>
    </row>
    <row r="29" spans="1:7" ht="27" customHeight="1" x14ac:dyDescent="0.25">
      <c r="A29" s="1"/>
      <c r="B29" s="92" t="s">
        <v>90</v>
      </c>
      <c r="C29" s="92"/>
      <c r="D29" s="92"/>
      <c r="E29" s="92"/>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topLeftCell="A21"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5" t="s">
        <v>109</v>
      </c>
      <c r="D9" s="55"/>
      <c r="E9" s="1"/>
      <c r="F9" s="1"/>
    </row>
    <row r="10" spans="1:6" x14ac:dyDescent="0.25">
      <c r="A10" s="1"/>
      <c r="B10" s="23" t="s">
        <v>127</v>
      </c>
      <c r="C10" s="8">
        <v>16198</v>
      </c>
      <c r="D10" s="12" t="s">
        <v>3</v>
      </c>
      <c r="E10" s="1"/>
      <c r="F10" s="1"/>
    </row>
    <row r="11" spans="1:6" x14ac:dyDescent="0.25">
      <c r="A11" s="1"/>
      <c r="B11" s="73" t="s">
        <v>92</v>
      </c>
      <c r="C11" s="10">
        <f>SUM(C10:C10)</f>
        <v>16198</v>
      </c>
      <c r="D11" s="11" t="s">
        <v>3</v>
      </c>
      <c r="E11" s="1"/>
      <c r="F11" s="1"/>
    </row>
    <row r="12" spans="1:6" x14ac:dyDescent="0.25">
      <c r="A12" s="1"/>
      <c r="B12" s="73" t="s">
        <v>93</v>
      </c>
      <c r="C12" s="10">
        <f>C11*(1+'Fane 11. Nøgletal'!C15)^2</f>
        <v>17371.82629728</v>
      </c>
      <c r="D12" s="11" t="s">
        <v>3</v>
      </c>
      <c r="E12" s="1"/>
      <c r="F12" s="1"/>
    </row>
    <row r="13" spans="1:6" x14ac:dyDescent="0.25">
      <c r="A13" s="1"/>
      <c r="B13" s="14"/>
      <c r="C13" s="13"/>
      <c r="D13" s="13"/>
      <c r="E13" s="1"/>
      <c r="F13" s="1"/>
    </row>
    <row r="14" spans="1:6" x14ac:dyDescent="0.25">
      <c r="A14" s="1"/>
      <c r="B14" s="14"/>
      <c r="C14" s="13"/>
      <c r="D14" s="13"/>
      <c r="E14" s="1"/>
      <c r="F14" s="1"/>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sheetData>
  <sheetProtection algorithmName="SHA-512" hashValue="FhaJq6zptOey8mtxGwJEPshAv4KUFq7NVJxxXFjwn5GhwbURIY5B6JTtTF8WoKspYgGmWnSDATPtXfY5iAQCGQ==" saltValue="w0dTOvYE7UKuu2NSolh/f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topLeftCell="A25"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149</v>
      </c>
      <c r="C3" s="106"/>
      <c r="D3" s="106"/>
      <c r="E3" s="106"/>
      <c r="F3" s="106"/>
      <c r="G3" s="1"/>
    </row>
    <row r="4" spans="1:7" ht="15" customHeight="1" x14ac:dyDescent="0.25">
      <c r="A4" s="1"/>
      <c r="B4" s="106"/>
      <c r="C4" s="106"/>
      <c r="D4" s="106"/>
      <c r="E4" s="106"/>
      <c r="F4" s="106"/>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284474.01822778629</v>
      </c>
      <c r="F9" s="12" t="s">
        <v>3</v>
      </c>
      <c r="G9" s="1"/>
    </row>
    <row r="10" spans="1:7" x14ac:dyDescent="0.25">
      <c r="A10" s="1"/>
      <c r="B10" s="118" t="s">
        <v>128</v>
      </c>
      <c r="C10" s="119"/>
      <c r="D10" s="120"/>
      <c r="E10" s="8">
        <v>284474.01822778629</v>
      </c>
      <c r="F10" s="12" t="s">
        <v>3</v>
      </c>
      <c r="G10" s="1"/>
    </row>
    <row r="11" spans="1:7" x14ac:dyDescent="0.25">
      <c r="A11" s="1"/>
      <c r="B11" s="73"/>
      <c r="C11" s="22"/>
      <c r="D11" s="22"/>
      <c r="E11" s="22"/>
      <c r="F11" s="74"/>
      <c r="G11" s="1"/>
    </row>
    <row r="12" spans="1:7" ht="68.25" customHeight="1" x14ac:dyDescent="0.25">
      <c r="A12" s="1"/>
      <c r="B12" s="124" t="s">
        <v>146</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129</v>
      </c>
      <c r="C16" s="119"/>
      <c r="D16" s="120"/>
      <c r="E16" s="8">
        <v>0</v>
      </c>
      <c r="F16" s="12" t="s">
        <v>3</v>
      </c>
      <c r="G16" s="1"/>
    </row>
    <row r="17" spans="1:7" x14ac:dyDescent="0.25">
      <c r="A17" s="1"/>
      <c r="B17" s="73"/>
      <c r="C17" s="22"/>
      <c r="D17" s="22"/>
      <c r="E17" s="22"/>
      <c r="F17" s="74"/>
      <c r="G17" s="1"/>
    </row>
    <row r="18" spans="1:7" ht="31.5" customHeight="1" x14ac:dyDescent="0.25">
      <c r="A18" s="1"/>
      <c r="B18" s="124" t="s">
        <v>147</v>
      </c>
      <c r="C18" s="125"/>
      <c r="D18" s="125"/>
      <c r="E18" s="125"/>
      <c r="F18" s="126"/>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1511078.2202609614</v>
      </c>
      <c r="F21" s="12" t="s">
        <v>3</v>
      </c>
      <c r="G21" s="1"/>
    </row>
    <row r="22" spans="1:7" x14ac:dyDescent="0.25">
      <c r="A22" s="1"/>
      <c r="B22" s="68" t="s">
        <v>130</v>
      </c>
      <c r="C22" s="69"/>
      <c r="D22" s="70"/>
      <c r="E22" s="8">
        <v>1174175</v>
      </c>
      <c r="F22" s="12" t="s">
        <v>3</v>
      </c>
      <c r="G22" s="1"/>
    </row>
    <row r="23" spans="1:7" x14ac:dyDescent="0.25">
      <c r="A23" s="1"/>
      <c r="B23" s="68" t="s">
        <v>26</v>
      </c>
      <c r="C23" s="69"/>
      <c r="D23" s="70"/>
      <c r="E23" s="8">
        <v>0</v>
      </c>
      <c r="F23" s="12" t="s">
        <v>3</v>
      </c>
      <c r="G23" s="1"/>
    </row>
    <row r="24" spans="1:7" x14ac:dyDescent="0.25">
      <c r="A24" s="1"/>
      <c r="B24" s="56" t="s">
        <v>148</v>
      </c>
      <c r="C24" s="57"/>
      <c r="D24" s="58"/>
      <c r="E24" s="51">
        <f>E21-(E22-E23)</f>
        <v>336903.22026096145</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1" t="s">
        <v>131</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DPoX+KnVp+itWwl0Fokq1Np1vlwqbBdUMrG12a3PDp1vi2RJ+JCYd5aaFNH9Rrkemh6/XHmw81wfFbLu+w/wgQ==" saltValue="TkLvZ0T6QlKehddYCYDRz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topLeftCell="A25"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3" t="s">
        <v>124</v>
      </c>
      <c r="C9" s="104"/>
      <c r="D9" s="104"/>
      <c r="E9" s="104"/>
      <c r="F9" s="104"/>
      <c r="G9" s="104"/>
      <c r="H9" s="105"/>
      <c r="I9" s="1"/>
    </row>
    <row r="10" spans="1:9" x14ac:dyDescent="0.25">
      <c r="A10" s="1"/>
      <c r="B10" s="108" t="s">
        <v>137</v>
      </c>
      <c r="C10" s="109"/>
      <c r="D10" s="109"/>
      <c r="E10" s="109"/>
      <c r="F10" s="110"/>
      <c r="G10" s="50">
        <v>0</v>
      </c>
      <c r="H10" s="8" t="s">
        <v>3</v>
      </c>
      <c r="I10" s="1"/>
    </row>
    <row r="11" spans="1:9" x14ac:dyDescent="0.25">
      <c r="A11" s="1"/>
      <c r="B11" s="108" t="s">
        <v>138</v>
      </c>
      <c r="C11" s="109"/>
      <c r="D11" s="109"/>
      <c r="E11" s="109"/>
      <c r="F11" s="110"/>
      <c r="G11" s="50">
        <v>0</v>
      </c>
      <c r="H11" s="8" t="s">
        <v>3</v>
      </c>
      <c r="I11" s="1"/>
    </row>
    <row r="12" spans="1:9" x14ac:dyDescent="0.25">
      <c r="A12" s="1"/>
      <c r="B12" s="108" t="s">
        <v>139</v>
      </c>
      <c r="C12" s="109"/>
      <c r="D12" s="109"/>
      <c r="E12" s="109"/>
      <c r="F12" s="110"/>
      <c r="G12" s="8">
        <v>0</v>
      </c>
      <c r="H12" s="8" t="s">
        <v>3</v>
      </c>
      <c r="I12" s="1"/>
    </row>
    <row r="13" spans="1:9" x14ac:dyDescent="0.25">
      <c r="A13" s="1"/>
      <c r="B13" s="108" t="s">
        <v>140</v>
      </c>
      <c r="C13" s="109"/>
      <c r="D13" s="109"/>
      <c r="E13" s="109"/>
      <c r="F13" s="110"/>
      <c r="G13" s="8">
        <v>0</v>
      </c>
      <c r="H13" s="8" t="s">
        <v>3</v>
      </c>
      <c r="I13" s="1"/>
    </row>
    <row r="14" spans="1:9" x14ac:dyDescent="0.25">
      <c r="A14" s="1"/>
      <c r="B14" s="108" t="s">
        <v>141</v>
      </c>
      <c r="C14" s="109"/>
      <c r="D14" s="109"/>
      <c r="E14" s="109"/>
      <c r="F14" s="110"/>
      <c r="G14" s="8">
        <v>0</v>
      </c>
      <c r="H14" s="8" t="s">
        <v>3</v>
      </c>
      <c r="I14" s="1"/>
    </row>
    <row r="15" spans="1:9" x14ac:dyDescent="0.25">
      <c r="A15" s="1"/>
      <c r="B15" s="108" t="s">
        <v>142</v>
      </c>
      <c r="C15" s="109"/>
      <c r="D15" s="109"/>
      <c r="E15" s="109"/>
      <c r="F15" s="110"/>
      <c r="G15" s="8">
        <v>0</v>
      </c>
      <c r="H15" s="8" t="s">
        <v>3</v>
      </c>
      <c r="I15" s="1"/>
    </row>
    <row r="16" spans="1:9" x14ac:dyDescent="0.25">
      <c r="A16" s="1"/>
      <c r="B16" s="108" t="s">
        <v>143</v>
      </c>
      <c r="C16" s="109"/>
      <c r="D16" s="109"/>
      <c r="E16" s="109"/>
      <c r="F16" s="110"/>
      <c r="G16" s="8">
        <v>0</v>
      </c>
      <c r="H16" s="8" t="s">
        <v>3</v>
      </c>
      <c r="I16" s="1"/>
    </row>
    <row r="17" spans="1:9" x14ac:dyDescent="0.25">
      <c r="A17" s="1"/>
      <c r="B17" s="108" t="s">
        <v>144</v>
      </c>
      <c r="C17" s="109"/>
      <c r="D17" s="109"/>
      <c r="E17" s="109"/>
      <c r="F17" s="110"/>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64J3HTfl0YTsPahegvNFfoI1ffi/2XqjpB9AEg0UAfuzM3Gtq5/iaq81exayPFd0+auQfsIEK70eLrhx3emhyQ==" saltValue="OkGmWHYzS0nhGYn2wy0Y/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2022-08-24T08:24:46Z</dcterms:modified>
</cp:coreProperties>
</file>