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jørring Vandselskab AS (S04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27" i="23" l="1"/>
  <c r="C27" i="22"/>
  <c r="C29" i="15"/>
  <c r="C35" i="2"/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3" i="37" s="1"/>
  <c r="E14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9" i="15" l="1"/>
  <c r="C14" i="15" l="1"/>
  <c r="C12" i="15"/>
  <c r="C13" i="15" s="1"/>
  <c r="C16" i="15" l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l="1"/>
  <c r="C16" i="23" s="1"/>
</calcChain>
</file>

<file path=xl/sharedStrings.xml><?xml version="1.0" encoding="utf-8"?>
<sst xmlns="http://schemas.openxmlformats.org/spreadsheetml/2006/main" count="708" uniqueCount="286">
  <si>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</si>
  <si>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</si>
  <si>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</si>
  <si>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</si>
  <si>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</si>
  <si>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</si>
  <si>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</si>
  <si>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</si>
  <si>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</si>
  <si>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</si>
  <si>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</si>
  <si>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</si>
  <si>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</si>
  <si>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</si>
  <si>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</si>
  <si>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</si>
  <si>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</si>
  <si>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</si>
  <si>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</si>
  <si>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</si>
  <si>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</si>
  <si>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</si>
  <si>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</si>
  <si>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</si>
  <si>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</si>
  <si>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</si>
  <si>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</si>
  <si>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</si>
  <si>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</si>
  <si>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</si>
  <si>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</si>
  <si>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</si>
  <si>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</si>
  <si>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</si>
  <si>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</si>
  <si>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</si>
  <si>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</si>
  <si>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</si>
  <si>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</si>
  <si>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</si>
  <si>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</si>
  <si>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</si>
  <si>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</si>
  <si>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</si>
  <si>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</si>
  <si>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</si>
  <si>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</si>
  <si>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</si>
  <si>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</si>
  <si>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</si>
  <si>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</si>
  <si>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</si>
  <si>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</si>
  <si>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</si>
  <si>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</si>
  <si>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</si>
  <si>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</si>
  <si>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</si>
  <si>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</si>
  <si>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</si>
  <si>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</si>
  <si>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</si>
  <si>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</si>
  <si>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</si>
  <si>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</si>
  <si>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</si>
  <si>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</si>
  <si>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</si>
  <si>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</si>
  <si>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</si>
  <si>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</si>
  <si>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</si>
  <si>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</si>
  <si>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</si>
  <si>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</si>
  <si>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</si>
  <si>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</si>
  <si>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</si>
  <si>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</si>
  <si>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</si>
  <si>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</si>
  <si>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</si>
  <si>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</si>
  <si>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</si>
  <si>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</si>
  <si>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</si>
  <si>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</si>
  <si>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</si>
  <si>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</si>
  <si>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</si>
  <si>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</si>
  <si>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</si>
  <si>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</si>
  <si>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</si>
  <si>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</si>
  <si>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</si>
  <si>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</si>
  <si>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</si>
  <si>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</si>
  <si>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</si>
  <si>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</si>
  <si>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</si>
  <si>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</si>
  <si>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</si>
  <si>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</si>
  <si>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</si>
  <si>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</si>
  <si>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</si>
  <si>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</si>
  <si>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</si>
  <si>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</si>
  <si>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</si>
  <si>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</si>
  <si>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</si>
  <si>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</si>
  <si>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</si>
  <si>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</si>
  <si>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</si>
  <si>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</si>
  <si>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</si>
  <si>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</si>
  <si>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</si>
  <si>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</si>
  <si>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</si>
  <si>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</si>
  <si>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</si>
  <si>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</si>
  <si>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</si>
  <si>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</si>
  <si>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</si>
  <si>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</si>
  <si>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</si>
  <si>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</si>
  <si>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</si>
  <si>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</si>
  <si>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</si>
  <si>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</si>
  <si>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</si>
  <si>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</si>
  <si>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</si>
  <si>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</si>
  <si>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</si>
  <si>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</si>
  <si>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</si>
  <si>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</si>
  <si>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</si>
  <si>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</si>
  <si>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</si>
  <si>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</si>
  <si>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</si>
  <si>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</si>
  <si>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</si>
  <si>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</si>
  <si>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</si>
  <si>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</si>
  <si>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</si>
  <si>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</si>
  <si>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</si>
  <si>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</si>
  <si>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</si>
  <si>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</si>
  <si>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</si>
  <si>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</si>
  <si>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</si>
  <si>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</si>
  <si>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</si>
  <si>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</si>
  <si>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</si>
  <si>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</si>
  <si>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</si>
  <si>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</si>
  <si>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</si>
  <si>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</si>
  <si>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</si>
  <si>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</si>
  <si>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</si>
  <si>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</si>
  <si>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</si>
  <si>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</si>
  <si>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</si>
  <si>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</si>
  <si>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</si>
  <si>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</si>
  <si>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</si>
  <si>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</si>
  <si>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</si>
  <si>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</si>
  <si>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</si>
  <si>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</si>
  <si>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</si>
  <si>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</si>
  <si>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</si>
  <si>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</si>
  <si>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</si>
  <si>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</si>
  <si>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</si>
  <si>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</si>
  <si>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</si>
  <si>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</si>
  <si>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</si>
  <si>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</si>
  <si>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</si>
  <si>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</si>
  <si>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</si>
  <si>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</si>
  <si>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</si>
  <si>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</si>
  <si>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</si>
  <si>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</si>
  <si>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</si>
  <si>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</si>
  <si>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</si>
  <si>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</si>
  <si>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</si>
  <si>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</si>
  <si>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</si>
  <si>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</si>
  <si>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</si>
  <si>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</si>
  <si>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</si>
  <si>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</si>
  <si>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</si>
  <si>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</si>
  <si>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</si>
  <si>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</si>
  <si>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</si>
  <si>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</si>
  <si>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</si>
  <si>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</si>
  <si>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</si>
  <si>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</si>
  <si>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</si>
  <si>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</si>
  <si>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</si>
  <si>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</si>
  <si>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</si>
  <si>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</si>
  <si>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</si>
  <si>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</si>
  <si>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</si>
  <si>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</si>
  <si>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</si>
  <si>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</si>
  <si>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</si>
  <si>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</si>
  <si>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</si>
  <si>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</si>
  <si>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</si>
  <si>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</si>
  <si>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</si>
  <si>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</si>
  <si>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</si>
  <si>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</si>
  <si>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</si>
  <si>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</si>
  <si>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</si>
  <si>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</si>
  <si>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</si>
  <si>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</si>
  <si>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</si>
  <si>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</si>
  <si>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</si>
  <si>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</si>
  <si>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</si>
  <si>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</si>
  <si>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</si>
  <si>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</si>
  <si>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</si>
  <si>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</si>
  <si>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</si>
  <si>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</si>
  <si>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</si>
  <si>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</si>
  <si>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</si>
  <si>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</si>
  <si>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</si>
  <si>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</si>
  <si>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</si>
  <si>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Håndtering af spildevandsslam og separatkloakeringer</t>
  </si>
  <si>
    <t>Byggemodninger og tilslutninger 2020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</si>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</sst>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284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2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2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hz1uNObPDty6TR3Q+8+oSQchIjvJPIK0nyvzYT21NzpeRAAx2N8VSNcFPKQMiV7kOp6rCmzj27D72bEKdweyQ==" saltValue="dfNQy771xWtt7VnBXFq9i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208</v>
      </c>
      <c r="C8" s="94"/>
      <c r="D8" s="95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3" t="s">
        <v>262</v>
      </c>
      <c r="C10" s="9">
        <v>1820681</v>
      </c>
      <c r="D10" s="14" t="s">
        <v>3</v>
      </c>
      <c r="E10" s="1"/>
      <c r="F10" s="1"/>
    </row>
    <row r="11" spans="1:6" x14ac:dyDescent="0.25">
      <c r="A11" s="1"/>
      <c r="B11" s="63" t="s">
        <v>263</v>
      </c>
      <c r="C11" s="9">
        <v>84834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491695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2397210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2413057.6916169003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142</v>
      </c>
      <c r="C17" s="94"/>
      <c r="D17" s="95"/>
      <c r="E17" s="1"/>
      <c r="F17" s="1"/>
    </row>
    <row r="18" spans="1:6" x14ac:dyDescent="0.25">
      <c r="A18" s="1"/>
      <c r="B18" s="63" t="s">
        <v>116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63" t="s">
        <v>117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3" t="s">
        <v>154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211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115</v>
      </c>
      <c r="C25" s="94"/>
      <c r="D25" s="95"/>
      <c r="E25" s="1"/>
      <c r="F25" s="1"/>
    </row>
    <row r="26" spans="1:6" x14ac:dyDescent="0.25">
      <c r="A26" s="1"/>
      <c r="B26" s="63" t="s">
        <v>116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63" t="s">
        <v>117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3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/6cmXPBij738YhcIBx7VnOuzDd09jBKxqAkL16ui4cW1DDb6M7fWoYPlgrT7ekFZF3fQdd2xZrdzdgWlV67/hA==" saltValue="QlnB0uHAf9/nb6E3LVo7J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266</v>
      </c>
      <c r="C8" s="94"/>
      <c r="D8" s="94"/>
      <c r="E8" s="94"/>
      <c r="F8" s="95"/>
      <c r="G8" s="1"/>
    </row>
    <row r="9" spans="1:7" x14ac:dyDescent="0.25">
      <c r="A9" s="1"/>
      <c r="B9" s="102" t="s">
        <v>267</v>
      </c>
      <c r="C9" s="103"/>
      <c r="D9" s="104"/>
      <c r="E9" s="9">
        <v>28738988.045864761</v>
      </c>
      <c r="F9" s="14" t="s">
        <v>3</v>
      </c>
      <c r="G9" s="1"/>
    </row>
    <row r="10" spans="1:7" x14ac:dyDescent="0.25">
      <c r="A10" s="1"/>
      <c r="B10" s="102" t="s">
        <v>268</v>
      </c>
      <c r="C10" s="103"/>
      <c r="D10" s="104"/>
      <c r="E10" s="9">
        <v>12903733.990955919</v>
      </c>
      <c r="F10" s="14" t="s">
        <v>3</v>
      </c>
      <c r="G10" s="1"/>
    </row>
    <row r="11" spans="1:7" x14ac:dyDescent="0.25">
      <c r="A11" s="1"/>
      <c r="B11" s="102" t="s">
        <v>269</v>
      </c>
      <c r="C11" s="103"/>
      <c r="D11" s="104"/>
      <c r="E11" s="9">
        <v>12903733.990955919</v>
      </c>
      <c r="F11" s="14" t="s">
        <v>3</v>
      </c>
      <c r="G11" s="1"/>
    </row>
    <row r="12" spans="1:7" x14ac:dyDescent="0.25">
      <c r="A12" s="1"/>
      <c r="B12" s="102" t="s">
        <v>270</v>
      </c>
      <c r="C12" s="103"/>
      <c r="D12" s="104"/>
      <c r="E12" s="9">
        <v>7208903.2184205353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6" t="s">
        <v>271</v>
      </c>
      <c r="C14" s="97"/>
      <c r="D14" s="97"/>
      <c r="E14" s="97"/>
      <c r="F14" s="98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272</v>
      </c>
      <c r="C16" s="94"/>
      <c r="D16" s="94"/>
      <c r="E16" s="94"/>
      <c r="F16" s="95"/>
      <c r="G16" s="1"/>
    </row>
    <row r="17" spans="1:7" x14ac:dyDescent="0.25">
      <c r="A17" s="1"/>
      <c r="B17" s="102" t="s">
        <v>273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02" t="s">
        <v>274</v>
      </c>
      <c r="C18" s="103"/>
      <c r="D18" s="104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6" t="s">
        <v>275</v>
      </c>
      <c r="C20" s="97"/>
      <c r="D20" s="97"/>
      <c r="E20" s="97"/>
      <c r="F20" s="9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0" t="s">
        <v>214</v>
      </c>
      <c r="C23" s="61"/>
      <c r="D23" s="62"/>
      <c r="E23" s="9">
        <v>148759493.96674854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148667670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70000</v>
      </c>
      <c r="F25" s="14" t="s">
        <v>3</v>
      </c>
      <c r="G25" s="1"/>
    </row>
    <row r="26" spans="1:7" x14ac:dyDescent="0.25">
      <c r="A26" s="1"/>
      <c r="B26" s="58" t="s">
        <v>276</v>
      </c>
      <c r="C26" s="59"/>
      <c r="D26" s="65"/>
      <c r="E26" s="47">
        <f>E23-(E24-E25)</f>
        <v>161823.96674853563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3" t="s">
        <v>186</v>
      </c>
      <c r="C30" s="94"/>
      <c r="D30" s="94"/>
      <c r="E30" s="94"/>
      <c r="F30" s="95"/>
      <c r="G30" s="1"/>
    </row>
    <row r="31" spans="1:7" x14ac:dyDescent="0.25">
      <c r="A31" s="1"/>
      <c r="B31" s="114" t="s">
        <v>282</v>
      </c>
      <c r="C31" s="115"/>
      <c r="D31" s="116"/>
      <c r="E31" s="9">
        <v>0</v>
      </c>
      <c r="F31" s="14"/>
      <c r="G31" s="1"/>
    </row>
    <row r="32" spans="1:7" x14ac:dyDescent="0.25">
      <c r="A32" s="1"/>
      <c r="B32" s="114" t="s">
        <v>187</v>
      </c>
      <c r="C32" s="115"/>
      <c r="D32" s="116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4" t="s">
        <v>120</v>
      </c>
      <c r="C33" s="115"/>
      <c r="D33" s="116"/>
      <c r="E33" s="9">
        <v>2</v>
      </c>
      <c r="F33" s="14" t="s">
        <v>21</v>
      </c>
      <c r="G33" s="1"/>
    </row>
    <row r="34" spans="1:7" x14ac:dyDescent="0.25">
      <c r="A34" s="1"/>
      <c r="B34" s="117" t="s">
        <v>188</v>
      </c>
      <c r="C34" s="117"/>
      <c r="D34" s="117"/>
      <c r="E34" s="10">
        <f>E32/E33</f>
        <v>0</v>
      </c>
      <c r="F34" s="17" t="s">
        <v>3</v>
      </c>
      <c r="G34" s="1"/>
    </row>
    <row r="35" spans="1:7" x14ac:dyDescent="0.25">
      <c r="A35" s="1"/>
      <c r="B35" s="118"/>
      <c r="C35" s="119"/>
      <c r="D35" s="119"/>
      <c r="E35" s="119"/>
      <c r="F35" s="120"/>
      <c r="G35" s="1"/>
    </row>
    <row r="36" spans="1:7" ht="75" customHeight="1" x14ac:dyDescent="0.25">
      <c r="A36" s="1"/>
      <c r="B36" s="96" t="s">
        <v>281</v>
      </c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AMNOBxbF3d2GCfs4B6PA3qeVare7CM6+EdFnyrNijzDOBQ/tb6Ici1QVkuuCRueqCrFxv1rJiTrQ5ezYXbD/3g==" saltValue="xofzCssNAhESmiAmZJW/M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217</v>
      </c>
      <c r="C9" s="94"/>
      <c r="D9" s="94"/>
      <c r="E9" s="94"/>
      <c r="F9" s="95"/>
      <c r="G9" s="1"/>
    </row>
    <row r="10" spans="1:7" x14ac:dyDescent="0.25">
      <c r="A10" s="1"/>
      <c r="B10" s="96" t="s">
        <v>118</v>
      </c>
      <c r="C10" s="97"/>
      <c r="D10" s="98"/>
      <c r="E10" s="7">
        <v>0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9" t="s">
        <v>119</v>
      </c>
      <c r="C12" s="100"/>
      <c r="D12" s="121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109</v>
      </c>
      <c r="C13" s="94"/>
      <c r="D13" s="94"/>
      <c r="E13" s="94"/>
      <c r="F13" s="95"/>
      <c r="G13" s="1"/>
    </row>
    <row r="14" spans="1:7" x14ac:dyDescent="0.2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96" t="s">
        <v>220</v>
      </c>
      <c r="C15" s="97"/>
      <c r="D15" s="98"/>
      <c r="E15" s="9">
        <v>0</v>
      </c>
      <c r="F15" s="8" t="s">
        <v>3</v>
      </c>
      <c r="G15" s="1"/>
    </row>
    <row r="16" spans="1:7" x14ac:dyDescent="0.25">
      <c r="A16" s="1"/>
      <c r="B16" s="99" t="s">
        <v>119</v>
      </c>
      <c r="C16" s="100"/>
      <c r="D16" s="12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wMs6FJJmr6w1E9P2Lss59N/JRoouPpcYE5jYfpOWztNngnqSJLpCwcBXx3dHkJadxwaFaTIryWd7bJy+QbmyA==" saltValue="vb5kw38JclJYqZo5JgOJ6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283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4pM0DL4bEGBaTzlmhNYR1Tsg0OxzazdtLtF6QmQerib9QqWi07JzxgLHzhttR3zC7gxEr6mok2+Up+uD5FCrg==" saltValue="VoT4rzlrftqwjIYzooKEf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66" t="s">
        <v>278</v>
      </c>
      <c r="C11" s="22">
        <v>177834</v>
      </c>
      <c r="D11" s="14" t="s">
        <v>3</v>
      </c>
      <c r="E11" s="9">
        <v>744194</v>
      </c>
      <c r="F11" s="14" t="s">
        <v>3</v>
      </c>
      <c r="G11" s="1"/>
    </row>
    <row r="12" spans="1:7" x14ac:dyDescent="0.25">
      <c r="A12" s="1"/>
      <c r="B12" s="25" t="s">
        <v>279</v>
      </c>
      <c r="C12" s="22">
        <v>438214</v>
      </c>
      <c r="D12" s="14" t="s">
        <v>3</v>
      </c>
      <c r="E12" s="9">
        <v>308480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616048</v>
      </c>
      <c r="D13" s="13" t="s">
        <v>3</v>
      </c>
      <c r="E13" s="12">
        <f>SUM(E10:E12)</f>
        <v>1052674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618080.9584</v>
      </c>
      <c r="D14" s="13" t="s">
        <v>3</v>
      </c>
      <c r="E14" s="12">
        <f>E13*(1+'Fane 14. Nøgletal'!C14)</f>
        <v>1056147.8242000001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qyQe46z7lTNyqqm85Ce3k3AQLIia6gGGIT5yYoPUqAGqIoCR45eoNNFORETZcXqiqysh1pQ7z2CcWawi2VcTA==" saltValue="gnhHCfeHkJC/sn/IoEZQ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112</v>
      </c>
      <c r="C8" s="94"/>
      <c r="D8" s="94"/>
      <c r="E8" s="94"/>
      <c r="F8" s="95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113</v>
      </c>
      <c r="C16" s="94"/>
      <c r="D16" s="94"/>
      <c r="E16" s="94"/>
      <c r="F16" s="95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166</v>
      </c>
      <c r="C24" s="94"/>
      <c r="D24" s="94"/>
      <c r="E24" s="94"/>
      <c r="F24" s="95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224</v>
      </c>
      <c r="C32" s="94"/>
      <c r="D32" s="94"/>
      <c r="E32" s="94"/>
      <c r="F32" s="95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jKa9fpzO0hu1KIkewhDd2moFZk9SdtJgk5NcCzYN8LvqqfzXiiwrCXMcTEwizG48QI/yRihFvv1F/xmcVFagQ==" saltValue="VdlKBOTSZAaP2G1jlnbx9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01"/>
      <c r="C5" s="101"/>
      <c r="D5" s="101"/>
      <c r="E5" s="101"/>
      <c r="F5" s="10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103</v>
      </c>
      <c r="C8" s="94"/>
      <c r="D8" s="94"/>
      <c r="E8" s="94"/>
      <c r="F8" s="95"/>
      <c r="G8" s="1"/>
    </row>
    <row r="9" spans="1:7" x14ac:dyDescent="0.25">
      <c r="A9" s="1"/>
      <c r="B9" s="122" t="s">
        <v>226</v>
      </c>
      <c r="C9" s="123"/>
      <c r="D9" s="124"/>
      <c r="E9" s="9">
        <v>0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7" t="s">
        <v>26</v>
      </c>
      <c r="C11" s="88"/>
      <c r="D11" s="89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3" t="s">
        <v>105</v>
      </c>
      <c r="C12" s="94"/>
      <c r="D12" s="95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0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7" t="s">
        <v>26</v>
      </c>
      <c r="C17" s="88"/>
      <c r="D17" s="89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3" t="s">
        <v>106</v>
      </c>
      <c r="C18" s="94"/>
      <c r="D18" s="95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0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7" t="s">
        <v>26</v>
      </c>
      <c r="C23" s="88"/>
      <c r="D23" s="89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3" t="s">
        <v>156</v>
      </c>
      <c r="C24" s="94"/>
      <c r="D24" s="95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0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7" t="s">
        <v>26</v>
      </c>
      <c r="C29" s="88"/>
      <c r="D29" s="89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3" t="s">
        <v>228</v>
      </c>
      <c r="C30" s="94"/>
      <c r="D30" s="95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RhgoK1s9CyNJeG1O2HnD52vHxTvligFWgJR49ZUizbdnTHPziHgGKRd63VdyjaojJ/IVfS5hqgdyWxgOlY0Fw==" saltValue="ZuZxANL5p37v01b4nFVnK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+aM7n3HaO8/Z5pKQZPbJFfjwarQUZ7wBwWtbW/WqdpCe+eBq3Kkmx2+oxOXdHN1Z7Am2yoboVPqC4NHuIDk6A==" saltValue="49QLCcUMRpldOVSqpaKPX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108</v>
      </c>
      <c r="C14" s="94"/>
      <c r="D14" s="94"/>
      <c r="E14" s="94"/>
      <c r="F14" s="95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169</v>
      </c>
      <c r="C20" s="94"/>
      <c r="D20" s="94"/>
      <c r="E20" s="94"/>
      <c r="F20" s="95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231</v>
      </c>
      <c r="C26" s="94"/>
      <c r="D26" s="94"/>
      <c r="E26" s="94"/>
      <c r="F26" s="95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BJ4Q09fNA3gr5o1LpFBkImR5CfqWrRy1pt7tkwuYRtDwZgkfpSWYsbFa46R0aDL/+RvTOheij+UVGQ2LD9Ohg==" saltValue="BT4V3LGlH7gzDLOMMsdsf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1" t="s">
        <v>189</v>
      </c>
      <c r="C3" s="101"/>
      <c r="D3" s="1"/>
    </row>
    <row r="4" spans="1:4" ht="25.5" customHeight="1" x14ac:dyDescent="0.25">
      <c r="A4" s="1"/>
      <c r="B4" s="101"/>
      <c r="C4" s="10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xIgEtm5ujqxET+u5c6/Ef4yAdJbaoj8LE2hH2NE/FrmCRyn2S3heF24oaASCf2ugzJEnTDo8uENVaRl2EZrlNg==" saltValue="zEFo60349i5Y/qkBvc+55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140201054.4900575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tillæg'!C14</f>
        <v>618080.9584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tillæg'!E14</f>
        <v>1056147.8242000001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468188.43479976978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-2097882.8076363709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drift'!G38</f>
        <v>-886896.29626192234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-1587885.1569682304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137770807.44659072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2413057.6916169003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-3792536.8333333302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SUM(C32,C30,C28,C24,C22,C20,C34)</f>
        <v>136391328.30487427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m4/m52/gIkhlw9rSBR78XXc3tgxMLiwdKqK3+jqK99ECqXMrCrDOfj/01cw5xGcFmeATiGOS7vWHD/CrleMow==" saltValue="Kc1lQZRfr6Xhydp1qphW/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137770807.44659072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454643.66457374935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-2037190.7048878151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-872026.59295879502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-1569546.9253520295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133746686.88796583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2421020.7819992364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-3792536.8333333302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132375170.83663173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MNN46dKkIjGse7068X5xpqDQDxxaznbwWttyxDPwm3I9S9Rz+eU8ZO0j88whkwi5BTi0oNzUbq0ESXaSF5OZ+g==" saltValue="EauXFC8pdtEh4n/l60/9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133746686.88796583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441364.06673028722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-1977686.8001832087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-857406.19510124787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-1551420.4790386469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129801537.48037302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2429010.1505798339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-3792536.8333333302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128438010.79761954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wTOEfq4AuV5bVViK/UnJO+FXR1yAgF3WJdE4SMuXVKv1MbhgyB+EPxoIwHUEgx6U/rl8szFlV3637eupK4ykA==" saltValue="B0cxR2dgEOxHcfhVy4Nl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129801537.48037302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428345.07368523098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-1919350.6268566684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-843030.92283418041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-1533503.3721535064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125933997.63221389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2437025.8840767476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-3792536.8333333302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124578486.68295731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qkTP/+w0cclipxOwUUsp+3mWLzcyhUOP8ib13vZqH2ahIAPZ0vtYO81zl3qyIVuFIZB9K+uAQjbyf7SUHlrhQ==" saltValue="KytvgGLUr/HlTSVCabUE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25">
      <c r="A9" s="1"/>
      <c r="B9" s="96" t="s">
        <v>25</v>
      </c>
      <c r="C9" s="97"/>
      <c r="D9" s="98"/>
      <c r="E9" s="7">
        <v>142008284.03104216</v>
      </c>
      <c r="F9" s="8" t="s">
        <v>3</v>
      </c>
      <c r="G9" s="1"/>
    </row>
    <row r="10" spans="1:7" ht="15" customHeight="1" x14ac:dyDescent="0.25">
      <c r="A10" s="1"/>
      <c r="B10" s="87" t="s">
        <v>43</v>
      </c>
      <c r="C10" s="88"/>
      <c r="D10" s="89"/>
      <c r="E10" s="7">
        <v>392318.598</v>
      </c>
      <c r="F10" s="8" t="s">
        <v>3</v>
      </c>
      <c r="G10" s="1"/>
    </row>
    <row r="11" spans="1:7" ht="15" customHeight="1" x14ac:dyDescent="0.25">
      <c r="A11" s="1"/>
      <c r="B11" s="87" t="s">
        <v>44</v>
      </c>
      <c r="C11" s="88"/>
      <c r="D11" s="89"/>
      <c r="E11" s="9">
        <v>883707.28319999995</v>
      </c>
      <c r="F11" s="8" t="s">
        <v>3</v>
      </c>
      <c r="G11" s="1"/>
    </row>
    <row r="12" spans="1:7" ht="15" customHeight="1" x14ac:dyDescent="0.2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2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2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25">
      <c r="A16" s="1"/>
      <c r="B16" s="96" t="s">
        <v>20</v>
      </c>
      <c r="C16" s="97"/>
      <c r="D16" s="98"/>
      <c r="E16" s="9">
        <v>2813130.7111621704</v>
      </c>
      <c r="F16" s="8" t="s">
        <v>3</v>
      </c>
      <c r="G16" s="1"/>
    </row>
    <row r="17" spans="1:7" ht="15" customHeight="1" x14ac:dyDescent="0.25">
      <c r="A17" s="1"/>
      <c r="B17" s="96" t="s">
        <v>10</v>
      </c>
      <c r="C17" s="97"/>
      <c r="D17" s="98"/>
      <c r="E17" s="9">
        <v>-1912907.6785365988</v>
      </c>
      <c r="F17" s="8" t="s">
        <v>3</v>
      </c>
      <c r="G17" s="1"/>
    </row>
    <row r="18" spans="1:7" ht="15" customHeight="1" x14ac:dyDescent="0.25">
      <c r="A18" s="1"/>
      <c r="B18" s="96" t="s">
        <v>26</v>
      </c>
      <c r="C18" s="97"/>
      <c r="D18" s="98"/>
      <c r="E18" s="9">
        <f>-'Fane 4.1. Gen. krav - drift'!G32</f>
        <v>-889405.65902996412</v>
      </c>
      <c r="F18" s="8" t="s">
        <v>3</v>
      </c>
      <c r="G18" s="1"/>
    </row>
    <row r="19" spans="1:7" ht="15" customHeight="1" x14ac:dyDescent="0.25">
      <c r="A19" s="1"/>
      <c r="B19" s="96" t="s">
        <v>27</v>
      </c>
      <c r="C19" s="97"/>
      <c r="D19" s="98"/>
      <c r="E19" s="9">
        <f>-'Fane 4.2. Gen. krav - anlæg'!G31</f>
        <v>-3094072.7957802853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140201054.4900575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0" t="s">
        <v>13</v>
      </c>
      <c r="C22" s="91"/>
      <c r="D22" s="92"/>
      <c r="E22" s="10">
        <v>2574819.3035249999</v>
      </c>
      <c r="F22" s="11" t="s">
        <v>3</v>
      </c>
      <c r="G22" s="1"/>
    </row>
    <row r="23" spans="1:7" ht="15" customHeight="1" x14ac:dyDescent="0.2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25">
      <c r="A24" s="1"/>
      <c r="B24" s="58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2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0" t="s">
        <v>185</v>
      </c>
      <c r="C30" s="91"/>
      <c r="D30" s="91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0" t="s">
        <v>148</v>
      </c>
      <c r="C32" s="91"/>
      <c r="D32" s="92"/>
      <c r="E32" s="10">
        <v>-935611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141840262.7935825</v>
      </c>
      <c r="F33" s="13" t="s">
        <v>3</v>
      </c>
      <c r="G33" s="1"/>
    </row>
    <row r="34" spans="1:7" ht="27" customHeight="1" x14ac:dyDescent="0.25">
      <c r="A34" s="1"/>
      <c r="B34" s="96" t="s">
        <v>252</v>
      </c>
      <c r="C34" s="97"/>
      <c r="D34" s="97"/>
      <c r="E34" s="97"/>
      <c r="F34" s="9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lpnQNrd/5NOCl/6CQsyzJ7bynWffDWomeJjW6V0tGp1LnZgC98IfvR4snKRlpmtpf/rmiVZmGrFcWZuOvkzNg==" saltValue="oEc4cBdO+rNsCFq1mnYZd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2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44276674</v>
      </c>
      <c r="H4" s="14" t="s">
        <v>3</v>
      </c>
      <c r="I4" s="1"/>
    </row>
    <row r="5" spans="1:9" x14ac:dyDescent="0.25">
      <c r="A5" s="1"/>
      <c r="B5" s="96" t="s">
        <v>145</v>
      </c>
      <c r="C5" s="97"/>
      <c r="D5" s="97"/>
      <c r="E5" s="97"/>
      <c r="F5" s="98"/>
      <c r="G5" s="9">
        <v>0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885533.48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44150485.479100004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24">
        <v>-0.4778095163777471</v>
      </c>
      <c r="H11" s="14" t="s">
        <v>3</v>
      </c>
      <c r="I11" s="1"/>
    </row>
    <row r="12" spans="1:9" x14ac:dyDescent="0.25">
      <c r="A12" s="1"/>
      <c r="B12" s="96" t="s">
        <v>143</v>
      </c>
      <c r="C12" s="97"/>
      <c r="D12" s="97"/>
      <c r="E12" s="97"/>
      <c r="F12" s="98"/>
      <c r="G12" s="9">
        <v>0</v>
      </c>
      <c r="H12" s="14" t="s">
        <v>3</v>
      </c>
      <c r="I12" s="1"/>
    </row>
    <row r="13" spans="1:9" x14ac:dyDescent="0.25">
      <c r="A13" s="1"/>
      <c r="B13" s="105" t="s">
        <v>48</v>
      </c>
      <c r="C13" s="106"/>
      <c r="D13" s="106"/>
      <c r="E13" s="106"/>
      <c r="F13" s="107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883009.7000258097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44024656.119036809</v>
      </c>
      <c r="H18" s="14" t="s">
        <v>3</v>
      </c>
      <c r="I18" s="1"/>
    </row>
    <row r="19" spans="1:9" x14ac:dyDescent="0.25">
      <c r="A19" s="1"/>
      <c r="B19" s="105" t="s">
        <v>51</v>
      </c>
      <c r="C19" s="106"/>
      <c r="D19" s="106"/>
      <c r="E19" s="106"/>
      <c r="F19" s="107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880493.12238073617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43994103.007690199</v>
      </c>
      <c r="H24" s="14" t="s">
        <v>3</v>
      </c>
      <c r="I24" s="1"/>
    </row>
    <row r="25" spans="1:9" x14ac:dyDescent="0.25">
      <c r="A25" s="1"/>
      <c r="B25" s="105" t="s">
        <v>54</v>
      </c>
      <c r="C25" s="106"/>
      <c r="D25" s="106"/>
      <c r="E25" s="106"/>
      <c r="F25" s="107"/>
      <c r="G25" s="24">
        <v>109683.08646174001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882075.72188303876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44073178.066602603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24">
        <v>397104.88489559997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889405.65902996412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43724694.187533394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620120.62556272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886896.29626192234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43601329.647939749</v>
      </c>
      <c r="H42" s="14" t="s">
        <v>3</v>
      </c>
      <c r="I42" s="1"/>
    </row>
    <row r="43" spans="1:9" x14ac:dyDescent="0.25">
      <c r="A43" s="1"/>
      <c r="B43" s="108" t="s">
        <v>237</v>
      </c>
      <c r="C43" s="109"/>
      <c r="D43" s="109"/>
      <c r="E43" s="109"/>
      <c r="F43" s="110"/>
      <c r="G43" s="24">
        <f>G37*(1+'Fane 14. Nøgletal'!C14)</f>
        <v>622167.023627077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872026.59295879502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3" t="s">
        <v>172</v>
      </c>
      <c r="C51" s="94"/>
      <c r="D51" s="94"/>
      <c r="E51" s="94"/>
      <c r="F51" s="94"/>
      <c r="G51" s="94"/>
      <c r="H51" s="95"/>
      <c r="I51" s="1"/>
    </row>
    <row r="52" spans="1:9" x14ac:dyDescent="0.2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42870309.755062394</v>
      </c>
      <c r="H52" s="14" t="s">
        <v>3</v>
      </c>
      <c r="I52" s="1"/>
    </row>
    <row r="53" spans="1:9" x14ac:dyDescent="0.2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857406.19510124787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3" t="s">
        <v>201</v>
      </c>
      <c r="C57" s="94"/>
      <c r="D57" s="94"/>
      <c r="E57" s="94"/>
      <c r="F57" s="94"/>
      <c r="G57" s="94"/>
      <c r="H57" s="95"/>
      <c r="I57" s="1"/>
    </row>
    <row r="58" spans="1:9" x14ac:dyDescent="0.2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42151546.141709022</v>
      </c>
      <c r="H58" s="14" t="s">
        <v>3</v>
      </c>
      <c r="I58" s="1"/>
    </row>
    <row r="59" spans="1:9" x14ac:dyDescent="0.2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843030.92283418041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cJzJ7ZY3Y18Sg964qNvrhJ8eZAqzCkGv6+txSPsovBmVT5ih4WFvxiphBkbXdNsFcllGw3xaGEShTl87qGe2Rw==" saltValue="212b6SHzgHgE+1qJOeI7fA==" spinCount="100000" sheet="1" objects="1" scenarios="1"/>
  <mergeCells count="37">
    <mergeCell ref="B57:H57"/>
    <mergeCell ref="B51:H51"/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4:F54"/>
    <mergeCell ref="B36:F36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104948670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955032.897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105813525.75230251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406478.69199705572</v>
      </c>
      <c r="H11" s="14" t="s">
        <v>3</v>
      </c>
      <c r="I11" s="1"/>
    </row>
    <row r="12" spans="1:9" x14ac:dyDescent="0.2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1880094.0786641024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106165858.79703408</v>
      </c>
      <c r="H17" s="14" t="s">
        <v>3</v>
      </c>
      <c r="I17" s="1"/>
    </row>
    <row r="18" spans="1:9" x14ac:dyDescent="0.25">
      <c r="A18" s="1"/>
      <c r="B18" s="105" t="s">
        <v>72</v>
      </c>
      <c r="C18" s="106"/>
      <c r="D18" s="106"/>
      <c r="E18" s="106"/>
      <c r="F18" s="107"/>
      <c r="G18" s="24">
        <v>797146.60826630984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1886070.8761994203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107146950.13932426</v>
      </c>
      <c r="H23" s="14" t="s">
        <v>3</v>
      </c>
      <c r="I23" s="1"/>
    </row>
    <row r="24" spans="1:9" x14ac:dyDescent="0.25">
      <c r="A24" s="1"/>
      <c r="B24" s="105" t="s">
        <v>76</v>
      </c>
      <c r="C24" s="106"/>
      <c r="D24" s="106"/>
      <c r="E24" s="106"/>
      <c r="F24" s="107"/>
      <c r="G24" s="24">
        <v>1943251.5599132332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3098161.7282583453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108080083.15840745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894488.51205503999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3094072.7957802853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106229904.52096866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1059633.1120198602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1587885.1569682304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106050467.92919117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24">
        <f>G36*(1+'Fane 14. Nøgletal'!C14)</f>
        <v>1063129.9012895259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1569546.9253520295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104825708.04315181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1551420.4790386469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103615092.71307476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1533503.3721535064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KSk+Uaw84fQBoYMTM7bJmIfSJpJ8av6Q8IMmsvhzHH+chvzfU/PvAEnkSfuUaOvIl73bXSjPUOHKTFfVRIHXRA==" saltValue="zjFv4EYbsBXASLUwU6BJeg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7.5717158654086303E-4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1.6766227488574311E-2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1.3093368852829563E-2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1.4738173675768681E-2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aqK0YKsDmFNAC5zxrkg/BSOPNYrJwSObYyysjb3CBUImQsrgagysbWeW+rPVQsIU1CcUvf+/hRdwYORnF5E8A==" saltValue="M17XQ5rABHPdgM/niEVzC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2021-09-23T12:16:49Z</dcterms:modified>
</cp:coreProperties>
</file>