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Greve Spildevand AS (S031)\ØR2027\"/>
    </mc:Choice>
  </mc:AlternateContent>
  <xr:revisionPtr revIDLastSave="0" documentId="13_ncr:1_{95BACDE8-C730-47FE-B3BF-20D5B8A95297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Engangstillæg'!$A$1:$G$16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Engangstillæg'!$B$8:$F$14</definedName>
    <definedName name="EngTillæg_Tabel_Værdi">'5.3. Engangstillæg'!$B$14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Engangstillæg'!$A$1:$G$16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4" i="10" l="1"/>
  <c r="C14" i="10"/>
  <c r="C23" i="4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5" i="7"/>
  <c r="C18" i="3" s="1"/>
  <c r="C16" i="6"/>
  <c r="C13" i="3" l="1"/>
  <c r="C12" i="11"/>
  <c r="C19" i="3" s="1"/>
  <c r="C16" i="12"/>
  <c r="C20" i="3" s="1"/>
  <c r="C9" i="7"/>
  <c r="C20" i="7" s="1"/>
  <c r="C11" i="4" s="1"/>
  <c r="C12" i="4" s="1"/>
  <c r="C15" i="4" s="1"/>
  <c r="C19" i="4" s="1"/>
  <c r="C24" i="4" s="1"/>
  <c r="C12" i="3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<sst xmlns="http://schemas.openxmlformats.org/spreadsheetml/2006/main" count="339" uniqueCount="155">
  <si>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</si>
  <si>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</si>
  <si>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</si>
  <si>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</si>
  <si>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</si>
  <si>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</si>
  <si>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</si>
  <si>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</si>
  <si>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</si>
  <si>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</si>
  <si>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</si>
  <si>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</si>
  <si>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</si>
  <si>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</si>
  <si>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</si>
  <si>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</si>
  <si>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</si>
  <si>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</si>
  <si>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</si>
  <si>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</si>
  <si>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</si>
  <si>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</si>
  <si>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</si>
  <si>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</si>
  <si>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</si>
  <si>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</si>
  <si>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</si>
  <si>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</si>
  <si>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</si>
  <si>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</si>
  <si>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</si>
  <si>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</si>
  <si>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</si>
  <si>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</si>
  <si>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</si>
  <si>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</si>
  <si>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</si>
  <si>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</si>
  <si>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</si>
  <si>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</si>
  <si>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</si>
  <si>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</si>
  <si>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</si>
  <si>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</si>
  <si>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</si>
  <si>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</si>
  <si>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</si>
  <si>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</si>
  <si>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</si>
  <si>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</si>
  <si>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</si>
  <si>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</si>
  <si>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</si>
  <si>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</si>
  <si>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</si>
  <si>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</si>
  <si>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</si>
  <si>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</si>
  <si>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</si>
  <si>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</si>
  <si>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</si>
  <si>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</si>
  <si>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</si>
  <si>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</si>
  <si>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</si>
  <si>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</si>
  <si>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</si>
  <si>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</si>
  <si>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</si>
  <si>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</si>
  <si>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</si>
  <si>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</si>
  <si>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</si>
  <si>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</si>
  <si>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</si>
  <si>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</si>
  <si>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</si>
  <si>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</si>
  <si>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</si>
  <si>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</si>
  <si>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</si>
  <si>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</si>
  <si>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</si>
  <si>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</si>
  <si>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</si>
  <si>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</si>
  <si>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</si>
  <si>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</si>
  <si>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</si>
  <si>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</si>
  <si>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</si>
  <si>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</si>
  <si>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</si>
  <si>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</si>
  <si>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</si>
  <si>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</si>
  <si>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</si>
  <si>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</si>
  <si>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</si>
  <si>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</si>
  <si>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</si>
  <si>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</si>
  <si>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</si>
  <si>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</si>
  <si>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</si>
  <si>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</si>
  <si>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</si>
  <si>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</si>
  <si>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</si>
  <si>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</si>
  <si>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</si>
  <si>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</si>
  <si>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</si>
  <si>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</si>
  <si>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</si>
  <si>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</si>
  <si>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</si>
  <si>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</si>
  <si>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</si>
  <si>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</si>
  <si>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</si>
  <si>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</si>
  <si>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</si>
  <si>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</si>
  <si>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</si>
  <si>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</si>
  <si>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</si>
  <si>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</si>
  <si>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</si>
  <si>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</si>
  <si>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</si>
  <si>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</si>
  <si>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</si>
  <si>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</si>
  <si>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</si>
  <si>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</si>
  <si>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</si>
  <si>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</si>
  <si>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</si>
  <si>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</si>
  <si>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</si>
  <si>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</si>
  <si>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</si>
  <si>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</si>
  <si>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</si>
  <si>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</si>
  <si>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</si>
  <si>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</si>
  <si>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</si>
  <si>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</si>
  <si>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Renovering Mosede Renseanlæg</t>
  </si>
  <si>
    <t>Frydenhøj</t>
  </si>
  <si>
    <t>Tværhøjgård</t>
  </si>
  <si>
    <t>Periodevise driftsomkostninger - bassin (Streget)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</si>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</sst>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XGylf3bjZmzpqcRkmY68EDoJEk3A/xBFe1KZKC1a/CHdkYFoa5QEDv0FBG+Bd5b9oah7ykBGRN/mPXfSVbBXTA==" saltValue="7bulvNH+wKX/Hesa7oUWLg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82215794.643927902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545954.95915600006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-659547.71841542784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2372753.6344669191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84474955.519135401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84474955.519135401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y+4zIY3y13mKkH4mjeaCXe0rntkdoboE45TpUknkNWAfhCjYOnMFOkLFr6OBDq8+xOH9JefatTI+wYXvQrx8hQ==" saltValue="BdPU08vI0lERJB3tvFz5U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83631557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6582.0720000000001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Engangstillæg'!C14+'5.3. Engangstillæg'!E14</f>
        <v>1538263.1318202699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85176402.203820273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76417925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8758477.2038202733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13227788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21986265.203820273</v>
      </c>
      <c r="D19" s="27" t="s">
        <v>31</v>
      </c>
      <c r="E19" s="11"/>
    </row>
    <row r="20" spans="1:5" ht="40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7.95" customHeight="1" x14ac:dyDescent="0.25">
      <c r="A23" s="11"/>
      <c r="B23" s="52" t="s">
        <v>145</v>
      </c>
      <c r="C23" s="53">
        <f>100*13227788/(77402047+1369511)</f>
        <v>16.792594098494281</v>
      </c>
      <c r="D23" s="46" t="s">
        <v>146</v>
      </c>
      <c r="E23" s="11"/>
    </row>
    <row r="24" spans="1:5" ht="27.95" customHeight="1" x14ac:dyDescent="0.25">
      <c r="A24" s="11"/>
      <c r="B24" s="52" t="s">
        <v>147</v>
      </c>
      <c r="C24" s="53">
        <f>C19/C12*100</f>
        <v>25.81262489956891</v>
      </c>
      <c r="D24" s="46" t="s">
        <v>146</v>
      </c>
      <c r="E24" s="11"/>
    </row>
    <row r="25" spans="1:5" ht="56.2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KVoNblruNmH/X95TbHTh5oAVCLgqjrwLeXGi7Zn8L0NWvJizEUC/wAyUFurz7xKuc2pAfwTUrPaOzmHRlUJ1Nw==" saltValue="EKQ6MqZNL05b6wF0gludp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80551209.11472176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6582.0720000000001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-651294.30274089822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2309297.7599470466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82215794.643927902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154</v>
      </c>
      <c r="C23" s="75">
        <v>82215794.643927902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MlUlr9HMxD/1/o2iPE6/hOeck394nhCGz7hbd+nF0LJ67Wzt6zXytLotWCD9UtMVMUETt5taHSBc6ws9VZcG5w==" saltValue="Y6gwPzWqqSnmE+aIXxAyxg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33505835.404505506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-670116.7080901101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141667.22435599999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32977385.920771394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-659547.71841542784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53556392.035410762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404287.73479999998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53960679.770210765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-659547.71841542784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vOiXsUpk3+9Z4fDwEMkuNDQ/lTK5hTayiDim+ZPNV9OBZAGeTsAroF2KtgH60IGHqYW6xCesuPQpwyC1D1vkDA==" saltValue="arLYx1sJHm9mmyAnGiQ/l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7119.1318202700058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149</v>
      </c>
      <c r="C13" s="96">
        <v>65589</v>
      </c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72708.131820270006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1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8ZtlPERgD7HtIyDKpf/d2OKgep/YDwn6EbPN8a4rJb9ZyJdVSXgLyBPEl0tadMTeG4dPhb9/6OJRAPVwBprUHQ==" saltValue="eViZm8QoTSoUQJxlh5PkI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2" t="s">
        <v>126</v>
      </c>
      <c r="C8" s="103" t="s">
        <v>101</v>
      </c>
      <c r="D8" s="104" t="s">
        <v>102</v>
      </c>
      <c r="E8" s="104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2093856.01583761</v>
      </c>
      <c r="D9" s="33">
        <v>1889440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95185.868179729994</v>
      </c>
      <c r="D10" s="33">
        <v>102305</v>
      </c>
      <c r="E10" s="33">
        <f t="shared" ref="E10:E19" si="0">MAX(D10-C10,0)</f>
        <v>7119.1318202700058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187604.28885000001</v>
      </c>
      <c r="D11" s="33">
        <v>186678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686322.43436332</v>
      </c>
      <c r="D12" s="33">
        <v>508582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5" t="s">
        <v>104</v>
      </c>
      <c r="C21" s="106"/>
      <c r="D21" s="106"/>
      <c r="E21" s="106"/>
      <c r="F21" s="107"/>
      <c r="G21" s="11"/>
    </row>
    <row r="22" spans="1:7" ht="15" customHeight="1" x14ac:dyDescent="0.25">
      <c r="A22" s="11"/>
      <c r="B22" s="108"/>
      <c r="C22" s="100"/>
      <c r="D22" s="100"/>
      <c r="E22" s="100"/>
      <c r="F22" s="100"/>
      <c r="G22" s="11"/>
    </row>
    <row r="23" spans="1:7" ht="15" customHeight="1" x14ac:dyDescent="0.25">
      <c r="A23" s="11"/>
      <c r="B23" s="108"/>
      <c r="C23" s="100"/>
      <c r="D23" s="100"/>
      <c r="E23" s="100"/>
      <c r="F23" s="100"/>
      <c r="G23" s="11"/>
    </row>
  </sheetData>
  <sheetProtection algorithmName="SHA-512" hashValue="GQcNJtJ0lwyWWG/RmS6VnlEr131VNW3Lv9JFZ/DgfWEcTWTUFAYdpy2bdqPv7UAY/iXwjsVb1NlcfemOvXeTcg==" saltValue="k8JrV12wm6Abel5c+5Aoy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150</v>
      </c>
      <c r="C10" s="33">
        <v>0</v>
      </c>
      <c r="D10" s="46" t="s">
        <v>31</v>
      </c>
      <c r="E10" s="33">
        <v>247203</v>
      </c>
      <c r="F10" s="46" t="s">
        <v>31</v>
      </c>
      <c r="G10" s="11"/>
    </row>
    <row r="11" spans="1:7" ht="15" customHeight="1" x14ac:dyDescent="0.25">
      <c r="A11" s="11"/>
      <c r="B11" s="112" t="s">
        <v>151</v>
      </c>
      <c r="C11" s="33">
        <v>20779</v>
      </c>
      <c r="D11" s="46" t="s">
        <v>31</v>
      </c>
      <c r="E11" s="33">
        <v>56780</v>
      </c>
      <c r="F11" s="46" t="s">
        <v>31</v>
      </c>
      <c r="G11" s="11"/>
    </row>
    <row r="12" spans="1:7" ht="15" customHeight="1" x14ac:dyDescent="0.25">
      <c r="A12" s="11"/>
      <c r="B12" s="112" t="s">
        <v>152</v>
      </c>
      <c r="C12" s="33">
        <v>16915</v>
      </c>
      <c r="D12" s="46" t="s">
        <v>31</v>
      </c>
      <c r="E12" s="33">
        <v>88949</v>
      </c>
      <c r="F12" s="46" t="s">
        <v>31</v>
      </c>
      <c r="G12" s="11"/>
    </row>
    <row r="13" spans="1:7" ht="15" customHeight="1" x14ac:dyDescent="0.25">
      <c r="A13" s="11"/>
      <c r="B13" s="112" t="s">
        <v>153</v>
      </c>
      <c r="C13" s="33">
        <v>102804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12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140498</v>
      </c>
      <c r="D18" s="98" t="s">
        <v>31</v>
      </c>
      <c r="E18" s="97">
        <f>SUM(E10:E17)</f>
        <v>392932</v>
      </c>
      <c r="F18" s="98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-2809.96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3979.1843560000002</v>
      </c>
      <c r="D21" s="46" t="s">
        <v>31</v>
      </c>
      <c r="E21" s="33">
        <f>SUM(E18:E20)*'8. Nøgletal'!C9</f>
        <v>11355.7348</v>
      </c>
      <c r="F21" s="46" t="s">
        <v>31</v>
      </c>
      <c r="G21" s="11"/>
    </row>
    <row r="22" spans="1:7" ht="26.25" customHeight="1" x14ac:dyDescent="0.25">
      <c r="A22" s="11"/>
      <c r="B22" s="102" t="s">
        <v>106</v>
      </c>
      <c r="C22" s="97">
        <f>SUM(C18:C21)</f>
        <v>141667.22435600002</v>
      </c>
      <c r="D22" s="98" t="s">
        <v>31</v>
      </c>
      <c r="E22" s="97">
        <f>SUM(E18:E21)</f>
        <v>404287.73479999998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5habUXKeKczX9NmfYntiilbbiAsWUHV0FGG2o7SAtkQOToTdiTjyab/+WjN74fOFliwaDFfVZbKxe4ms5HWPUg==" saltValue="2tmkbQybtQTUOHEH1YCjx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150</v>
      </c>
      <c r="C10" s="33">
        <v>0</v>
      </c>
      <c r="D10" s="46" t="s">
        <v>31</v>
      </c>
      <c r="E10" s="33">
        <v>311539</v>
      </c>
      <c r="F10" s="46" t="s">
        <v>31</v>
      </c>
      <c r="G10" s="11"/>
    </row>
    <row r="11" spans="1:7" ht="15" customHeight="1" x14ac:dyDescent="0.25">
      <c r="A11" s="11"/>
      <c r="B11" s="112" t="s">
        <v>151</v>
      </c>
      <c r="C11" s="33">
        <v>0</v>
      </c>
      <c r="D11" s="46" t="s">
        <v>31</v>
      </c>
      <c r="E11" s="33">
        <v>41520</v>
      </c>
      <c r="F11" s="46" t="s">
        <v>31</v>
      </c>
      <c r="G11" s="11"/>
    </row>
    <row r="12" spans="1:7" ht="15" customHeight="1" x14ac:dyDescent="0.25">
      <c r="A12" s="11"/>
      <c r="B12" s="112" t="s">
        <v>152</v>
      </c>
      <c r="C12" s="33">
        <v>0</v>
      </c>
      <c r="D12" s="46" t="s">
        <v>31</v>
      </c>
      <c r="E12" s="33">
        <v>65045</v>
      </c>
      <c r="F12" s="46" t="s">
        <v>31</v>
      </c>
      <c r="G12" s="11"/>
    </row>
    <row r="13" spans="1:7" ht="15" customHeight="1" x14ac:dyDescent="0.25">
      <c r="A13" s="11"/>
      <c r="B13" s="112" t="s">
        <v>153</v>
      </c>
      <c r="C13" s="33">
        <v>514021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25" t="s">
        <v>107</v>
      </c>
      <c r="C14" s="97">
        <f>SUM(C10:C13)</f>
        <v>514021</v>
      </c>
      <c r="D14" s="98" t="s">
        <v>31</v>
      </c>
      <c r="E14" s="97">
        <f>SUM(E10:E13)</f>
        <v>418104</v>
      </c>
      <c r="F14" s="98" t="s">
        <v>31</v>
      </c>
      <c r="G14" s="11"/>
    </row>
    <row r="15" spans="1:7" ht="15" customHeight="1" x14ac:dyDescent="0.25">
      <c r="A15" s="11"/>
      <c r="B15" s="11"/>
      <c r="C15" s="11"/>
      <c r="D15" s="11"/>
      <c r="E15" s="11"/>
      <c r="F15" s="11"/>
      <c r="G15" s="11"/>
    </row>
    <row r="16" spans="1:7" ht="15" customHeight="1" x14ac:dyDescent="0.25">
      <c r="A16" s="11"/>
      <c r="B16" s="113"/>
      <c r="C16" s="113"/>
      <c r="D16" s="113"/>
      <c r="E16" s="113"/>
      <c r="F16" s="113"/>
      <c r="G16" s="11"/>
    </row>
  </sheetData>
  <sheetProtection algorithmName="SHA-512" hashValue="tIoJh+mnbtikakAScwx12/s+k76jTsIE79Rs/ymN+YUug3Qjr29INIsJvmd9cQPzParsmfLreCmTCldjCXwl8g==" saltValue="juWw5vTxTK3nW5WoaPiAU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N9XCfhC7ckUNNV127sK7BNKsI9w7oupPIjwUwCzQWPSlnhTXPbbtWjNBFuHeOMEyiSNU1y9QHrOON9kZG3l5TA==" saltValue="2V5Mu20pigHLfq2VE0piT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17" t="s">
        <v>141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Blhrex4X34b/1Y75ka/jAbuy1T21UBZTa7iYH0WXykJPoGVHwUDYybDuWLPDQVGGkdQJSEJk9rIszn1H7rAoog==" saltValue="ADi7XlE2tK+1ADp3yLduv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CgKQZUU4zqrShEhQvxKv1brb9nnqJwp86+SyAWROg/KsW9b5VKPANLXM4JZVSS72Wz6R4ZmWvjeusy7011xlNg==" saltValue="Ulb4rfK3/DUHasxKv1SRB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yvgprxNn+o5DoNyRI1wlc3dOjWZ6FNYShrdrlWv47YojHGyKU7URH6PTJ3rAhRCprlxkuAnUrrSWgU2EWRZXtQ==" saltValue="OXTn8S46y0fWNYcUu9bCl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O9blxQdEDvfmhbZ8Roxn4DWs2zlzh5j+0NhlrdbJliMOzTwJ6xAk+ntcrWa5AU4Fx2fdXTQr1yI+/1GFPVCLdQ==" saltValue="EWGUtR3fD10ZKMqGW9TrR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KDfc9S7obFnyAHhH13oRiu1ukGVuMpk5lkpVHtoPfw7gFvv8P7FM2pMl7W0EpSnsMSrEGlJYkfIkKrX9TPWtmA==" saltValue="cq+HYUCrL5eRqWf7cNPWB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2026-10-01T14:33:58Z</dcterms:modified>
</cp:coreProperties>
</file>