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forsyning Vand AS (V20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17" i="11" l="1"/>
  <c r="E11" i="11"/>
  <c r="E12" i="11"/>
  <c r="E13" i="11"/>
  <c r="E14" i="11"/>
  <c r="C14" i="19" l="1"/>
  <c r="E33" i="32" l="1"/>
  <c r="E39" i="32" s="1"/>
  <c r="E41" i="32" s="1"/>
  <c r="E16" i="27" l="1"/>
  <c r="E15" i="11" l="1"/>
  <c r="E16" i="11"/>
  <c r="E10" i="11"/>
  <c r="E17" i="11" l="1"/>
  <c r="E17" i="32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7" i="11"/>
  <c r="C10" i="37" s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<sst xmlns="http://schemas.openxmlformats.org/spreadsheetml/2006/main" count="608" uniqueCount="256">
  <si>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</si>
  <si>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</si>
  <si>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</si>
  <si>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</si>
  <si>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</si>
  <si>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</si>
  <si>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</si>
  <si>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</si>
  <si>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</si>
  <si>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</si>
  <si>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</si>
  <si>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</si>
  <si>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</si>
  <si>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</si>
  <si>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</si>
  <si>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</si>
  <si>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</si>
  <si>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</si>
  <si>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</si>
  <si>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</si>
  <si>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</si>
  <si>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</si>
  <si>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</si>
  <si>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</si>
  <si>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</si>
  <si>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</si>
  <si>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</si>
  <si>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</si>
  <si>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</si>
  <si>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</si>
  <si>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</si>
  <si>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</si>
  <si>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</si>
  <si>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</si>
  <si>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</si>
  <si>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</si>
  <si>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</si>
  <si>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</si>
  <si>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</si>
  <si>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</si>
  <si>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</si>
  <si>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</si>
  <si>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</si>
  <si>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</si>
  <si>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</si>
  <si>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</si>
  <si>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</si>
  <si>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</si>
  <si>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</si>
  <si>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</si>
  <si>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</si>
  <si>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</si>
  <si>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</si>
  <si>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</si>
  <si>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</si>
  <si>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</si>
  <si>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</si>
  <si>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</si>
  <si>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</si>
  <si>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</si>
  <si>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</si>
  <si>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</si>
  <si>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</si>
  <si>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</si>
  <si>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</si>
  <si>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</si>
  <si>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</si>
  <si>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</si>
  <si>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</si>
  <si>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</si>
  <si>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</si>
  <si>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</si>
  <si>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</si>
  <si>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</si>
  <si>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</si>
  <si>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</si>
  <si>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</si>
  <si>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</si>
  <si>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</si>
  <si>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</si>
  <si>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</si>
  <si>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</si>
  <si>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</si>
  <si>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</si>
  <si>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</si>
  <si>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</si>
  <si>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</si>
  <si>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</si>
  <si>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</si>
  <si>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</si>
  <si>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</si>
  <si>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</si>
  <si>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</si>
  <si>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</si>
  <si>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</si>
  <si>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</si>
  <si>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</si>
  <si>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</si>
  <si>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</si>
  <si>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</si>
  <si>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</si>
  <si>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</si>
  <si>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</si>
  <si>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</si>
  <si>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</si>
  <si>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</si>
  <si>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</si>
  <si>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</si>
  <si>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</si>
  <si>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</si>
  <si>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</si>
  <si>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</si>
  <si>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</si>
  <si>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</si>
  <si>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</si>
  <si>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</si>
  <si>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</si>
  <si>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</si>
  <si>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</si>
  <si>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</si>
  <si>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</si>
  <si>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</si>
  <si>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</si>
  <si>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</si>
  <si>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</si>
  <si>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</si>
  <si>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</si>
  <si>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</si>
  <si>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</si>
  <si>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</si>
  <si>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</si>
  <si>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</si>
  <si>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</si>
  <si>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</si>
  <si>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</si>
  <si>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</si>
  <si>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</si>
  <si>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</si>
  <si>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</si>
  <si>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</si>
  <si>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</si>
  <si>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</si>
  <si>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</si>
  <si>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</si>
  <si>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</si>
  <si>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</si>
  <si>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</si>
  <si>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</si>
  <si>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</si>
  <si>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</si>
  <si>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</si>
  <si>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</si>
  <si>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</si>
  <si>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</si>
  <si>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</si>
  <si>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</si>
  <si>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</si>
  <si>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</si>
  <si>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</si>
  <si>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</si>
  <si>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</si>
  <si>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</si>
  <si>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</si>
  <si>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</si>
  <si>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</si>
  <si>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</si>
  <si>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</si>
  <si>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</si>
  <si>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</si>
  <si>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</si>
  <si>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</si>
  <si>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</si>
  <si>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</si>
  <si>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</si>
  <si>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</si>
  <si>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</si>
  <si>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</si>
  <si>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</si>
  <si>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</si>
  <si>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</si>
  <si>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</si>
  <si>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</si>
  <si>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</si>
  <si>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</si>
  <si>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</si>
  <si>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</si>
  <si>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</si>
  <si>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</si>
  <si>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</si>
  <si>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</si>
  <si>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</si>
  <si>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</si>
  <si>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</si>
  <si>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</si>
  <si>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</si>
  <si>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</si>
  <si>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</si>
  <si>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</si>
  <si>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</si>
  <si>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</si>
  <si>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</si>
  <si>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</si>
  <si>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</si>
  <si>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</si>
  <si>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</si>
  <si>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</si>
  <si>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</si>
  <si>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</si>
  <si>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</si>
  <si>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</si>
  <si>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</si>
  <si>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</si>
  <si>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</si>
  <si>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</si>
  <si>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</si>
  <si>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</si>
  <si>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</si>
  <si>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</si>
  <si>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</si>
  <si>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</si>
  <si>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</si>
  <si>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</si>
  <si>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</si>
  <si>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</si>
  <si>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</si>
  <si>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</si>
  <si>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</si>
  <si>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</si>
  <si>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</si>
  <si>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</si>
  <si>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</si>
  <si>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</si>
  <si>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</si>
  <si>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</si>
  <si>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</si>
  <si>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</si>
  <si>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</si>
  <si>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</si>
  <si>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</si>
  <si>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</si>
  <si>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 xml:space="preserve">Udvidelse af forsyningsområde </t>
  </si>
  <si>
    <t>Ingen engangstillæg</t>
  </si>
  <si>
    <t>Økonomisk ramme for 2024</t>
  </si>
  <si>
    <t>Etageareal vandbehandlingsbygning</t>
  </si>
  <si>
    <t>75</t>
  </si>
  <si>
    <t>Filteranlæg, trykfiltre, dobbelt filtrering</t>
  </si>
  <si>
    <t>25</t>
  </si>
  <si>
    <t>Elanlæg - vandværk</t>
  </si>
  <si>
    <t>SRO-anlæg, vandværk</t>
  </si>
  <si>
    <t>10</t>
  </si>
  <si>
    <t>Nødstrømsanlæg på vandværk</t>
  </si>
  <si>
    <t>Rentvandsbeholder  element</t>
  </si>
  <si>
    <t>50</t>
  </si>
  <si>
    <t>Afregningsmålere, elektroniske, maksimal gennemstrømning ≤ 4 m3/t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</si>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</sst>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24322575.09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111608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54988.18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1660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24490831.27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25092052.768314227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-84439.319133331999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1586628.1194421053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1502188.8003087733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76372294.181616917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62434855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13937439.181616917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72752828.563161448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59467572.660000004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13285255.903161444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73261200.638424709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61335565.140000001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11925635.498424709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254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255</v>
      </c>
      <c r="C38" s="111"/>
      <c r="D38" s="112"/>
      <c r="E38" s="9">
        <v>1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65" x14ac:dyDescent="0.45">
      <c r="A10" s="1"/>
      <c r="B10" s="52" t="s">
        <v>243</v>
      </c>
      <c r="C10" s="53" t="s">
        <v>244</v>
      </c>
      <c r="D10" s="9">
        <v>4500000</v>
      </c>
      <c r="E10" s="9">
        <f>IFERROR(D10/C10,0)</f>
        <v>60000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52" t="s">
        <v>245</v>
      </c>
      <c r="C11" s="53" t="s">
        <v>246</v>
      </c>
      <c r="D11" s="9">
        <v>2300000</v>
      </c>
      <c r="E11" s="9">
        <f t="shared" ref="E11:E14" si="0">IFERROR(D11/C11,0)</f>
        <v>92000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52" t="s">
        <v>247</v>
      </c>
      <c r="C12" s="53" t="s">
        <v>246</v>
      </c>
      <c r="D12" s="9">
        <v>600000</v>
      </c>
      <c r="E12" s="9">
        <f t="shared" si="0"/>
        <v>24000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52" t="s">
        <v>248</v>
      </c>
      <c r="C13" s="53" t="s">
        <v>249</v>
      </c>
      <c r="D13" s="9">
        <v>200000</v>
      </c>
      <c r="E13" s="9">
        <f t="shared" si="0"/>
        <v>20000</v>
      </c>
      <c r="F13" s="9">
        <v>0</v>
      </c>
      <c r="G13" s="9">
        <v>0</v>
      </c>
      <c r="H13" s="14" t="s">
        <v>3</v>
      </c>
      <c r="I13" s="1"/>
    </row>
    <row r="14" spans="1:9" ht="26.65" x14ac:dyDescent="0.45">
      <c r="A14" s="1"/>
      <c r="B14" s="52" t="s">
        <v>250</v>
      </c>
      <c r="C14" s="53" t="s">
        <v>246</v>
      </c>
      <c r="D14" s="9">
        <v>700000</v>
      </c>
      <c r="E14" s="9">
        <f t="shared" si="0"/>
        <v>28000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52" t="s">
        <v>251</v>
      </c>
      <c r="C15" s="53" t="s">
        <v>252</v>
      </c>
      <c r="D15" s="9">
        <v>1192617.3400000001</v>
      </c>
      <c r="E15" s="9">
        <f t="shared" ref="E15:E16" si="1">IFERROR(D15/C15,0)</f>
        <v>23852.346800000003</v>
      </c>
      <c r="F15" s="9">
        <v>0</v>
      </c>
      <c r="G15" s="9">
        <v>0</v>
      </c>
      <c r="H15" s="14" t="s">
        <v>3</v>
      </c>
      <c r="I15" s="1"/>
    </row>
    <row r="16" spans="1:9" ht="39.75" x14ac:dyDescent="0.45">
      <c r="A16" s="1"/>
      <c r="B16" s="52" t="s">
        <v>253</v>
      </c>
      <c r="C16" s="53" t="s">
        <v>249</v>
      </c>
      <c r="D16" s="9">
        <v>3986330.44</v>
      </c>
      <c r="E16" s="9">
        <f t="shared" si="1"/>
        <v>398633.04399999999</v>
      </c>
      <c r="F16" s="9">
        <v>0</v>
      </c>
      <c r="G16" s="9">
        <v>0</v>
      </c>
      <c r="H16" s="14" t="s">
        <v>3</v>
      </c>
      <c r="I16" s="1"/>
    </row>
    <row r="17" spans="1:9" x14ac:dyDescent="0.45">
      <c r="A17" s="1"/>
      <c r="B17" s="96" t="s">
        <v>198</v>
      </c>
      <c r="C17" s="97"/>
      <c r="D17" s="98"/>
      <c r="E17" s="12">
        <f>SUM(E10:E16)</f>
        <v>646485.39079999994</v>
      </c>
      <c r="F17" s="12">
        <f t="shared" ref="F17" si="2">SUM(F10:F16)</f>
        <v>0</v>
      </c>
      <c r="G17" s="12">
        <f>SUM(G10:G16)</f>
        <v>0</v>
      </c>
      <c r="H17" s="13" t="s">
        <v>3</v>
      </c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UnsJnINKh1jUcjTJ2yweFoKBiRbLM+2ejzox1NKhC6O+e2yrTDotoca6NaG/n5kpf9cN1M/HOn8wGm/5YVKKUg==" saltValue="KYWG23WzcKzjIcEbFNsw9w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Anlægsprojekter'!F17</f>
        <v>0</v>
      </c>
      <c r="D10" s="14" t="s">
        <v>3</v>
      </c>
      <c r="E10" s="9">
        <f>SUM('Fane 8. Anlægsprojekter'!E17,'Fane 8. Anlægsprojekter'!G17)</f>
        <v>646485.39079999994</v>
      </c>
      <c r="F10" s="14" t="s">
        <v>3</v>
      </c>
      <c r="G10" s="1"/>
    </row>
    <row r="11" spans="1:7" x14ac:dyDescent="0.45">
      <c r="A11" s="1"/>
      <c r="B11" s="54" t="s">
        <v>240</v>
      </c>
      <c r="C11" s="22">
        <v>0</v>
      </c>
      <c r="D11" s="14" t="s">
        <v>3</v>
      </c>
      <c r="E11" s="9">
        <v>105103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0</v>
      </c>
      <c r="D12" s="13" t="s">
        <v>3</v>
      </c>
      <c r="E12" s="12">
        <f>SUM(E10:E11)</f>
        <v>751588.39079999994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760757.76916775992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G7JUKfJjwiaN6hlQWUybmDHKus+u5W3IJo8jFHaH6KwCn7gnQzDr9zpDc8hv2C1NFuopI2vEGSnc8B91GdoWBg==" saltValue="SDgAMeAQL3KMJTJWh3SK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XM8ARCV5lGbODFTjEtlTEfwnGs8R5CG8D1aD3HRWI8GjEz3z8RSDZ5IQavaQbNGT8uxthEC586YHs+Ln/P8Kw==" saltValue="lhD63KNNUEmWeUvkGc+KF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47430160.052224711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760757.76916775992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587929.19742098812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-975576.94037626905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-335388.14157902019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-939905.61951433413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46527976.317343839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25092052.768314227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71620029.085658073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46527976.317343839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567641.31107159483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-941912.35256830871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-332690.27936815849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-925209.7252004178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44895805.271278553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25398175.812087663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70293981.083366215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44895805.271278553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547728.82430959842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-908870.68191176292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-330014.118760921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-910743.60854204663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43293905.686373413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25708033.556995131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69001939.243368536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43293905.686373413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528185.64937375567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-876441.8267149434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-327359.48518960818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-896503.67685068748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41721786.346991934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26021671.566390473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242</v>
      </c>
      <c r="C22" s="12">
        <f>SUM(C15,C17,C21)</f>
        <v>67743457.913382411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47701414.038992614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17632.463755500001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806501.25679495838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-467252.99241441669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-338107.88137681532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-290026.8335271299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47430160.052224711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23147697.992718421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222083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751094.40015438665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71551035.445097521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17150785.6974953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343015.713949906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17021228.662336417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340424.57324672834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16962709.678195301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1005.6439229046014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339274.30644236418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16905394.068840764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338107.88137681532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16769407.078951009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335388.14157902019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16634513.968407925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332690.27936815849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16500705.938046051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330014.118760921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16367974.259480409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327359.48518960818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32551882.067763634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296222.12681664911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32665306.822197009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297254.29208199278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32915072.617873956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91950.449277061372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4858.1341957799987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287203.3664517171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33277724.890304804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17979.823291483353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290026.8335271299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33408347.150206003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770039.01395160658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939905.61951433413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33643990.00728792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925209.7252004178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33117949.401528969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910743.60854204663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32600133.703661364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896503.67685068748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9.6290101603752898E-3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0.02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2020-10-20T06:11:22Z</dcterms:modified>
</cp:coreProperties>
</file>