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Billund Spildevand AS (S007)\ØR2027\"/>
    </mc:Choice>
  </mc:AlternateContent>
  <xr:revisionPtr revIDLastSave="0" documentId="13_ncr:1_{F481E065-1783-47DA-96C5-F6427131384C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C10" i="7" s="1"/>
  <c r="E9" i="8"/>
  <c r="C25" i="7"/>
  <c r="C18" i="3" s="1"/>
  <c r="C16" i="6"/>
  <c r="C12" i="11" l="1"/>
  <c r="C19" i="3" s="1"/>
  <c r="C12" i="3"/>
  <c r="C13" i="3"/>
  <c r="C9" i="7"/>
  <c r="C20" i="7" s="1"/>
  <c r="C11" i="4" s="1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<sst xmlns="http://schemas.openxmlformats.org/spreadsheetml/2006/main" count="339" uniqueCount="160">
  <si>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</si>
  <si>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</si>
  <si>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</si>
  <si>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</si>
  <si>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</si>
  <si>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</si>
  <si>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</si>
  <si>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</si>
  <si>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</si>
  <si>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</si>
  <si>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</si>
  <si>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</si>
  <si>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</si>
  <si>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</si>
  <si>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</si>
  <si>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</si>
  <si>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</si>
  <si>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</si>
  <si>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</si>
  <si>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</si>
  <si>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</si>
  <si>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</si>
  <si>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</si>
  <si>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</si>
  <si>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</si>
  <si>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</si>
  <si>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</si>
  <si>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</si>
  <si>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</si>
  <si>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</si>
  <si>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</si>
  <si>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</si>
  <si>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</si>
  <si>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</si>
  <si>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</si>
  <si>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</si>
  <si>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</si>
  <si>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</si>
  <si>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</si>
  <si>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</si>
  <si>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</si>
  <si>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</si>
  <si>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</si>
  <si>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</si>
  <si>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</si>
  <si>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</si>
  <si>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</si>
  <si>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</si>
  <si>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</si>
  <si>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</si>
  <si>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</si>
  <si>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</si>
  <si>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</si>
  <si>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</si>
  <si>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</si>
  <si>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</si>
  <si>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</si>
  <si>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</si>
  <si>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</si>
  <si>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</si>
  <si>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</si>
  <si>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</si>
  <si>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</si>
  <si>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</si>
  <si>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</si>
  <si>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</si>
  <si>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</si>
  <si>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</si>
  <si>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</si>
  <si>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</si>
  <si>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</si>
  <si>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</si>
  <si>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</si>
  <si>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</si>
  <si>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</si>
  <si>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</si>
  <si>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</si>
  <si>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</si>
  <si>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</si>
  <si>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</si>
  <si>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</si>
  <si>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</si>
  <si>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</si>
  <si>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</si>
  <si>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</si>
  <si>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</si>
  <si>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</si>
  <si>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</si>
  <si>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</si>
  <si>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</si>
  <si>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</si>
  <si>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</si>
  <si>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</si>
  <si>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</si>
  <si>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</si>
  <si>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</si>
  <si>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</si>
  <si>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</si>
  <si>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</si>
  <si>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</si>
  <si>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</si>
  <si>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</si>
  <si>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</si>
  <si>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</si>
  <si>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</si>
  <si>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</si>
  <si>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</si>
  <si>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</si>
  <si>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</si>
  <si>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</si>
  <si>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</si>
  <si>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</si>
  <si>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</si>
  <si>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</si>
  <si>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</si>
  <si>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</si>
  <si>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</si>
  <si>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</si>
  <si>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</si>
  <si>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</si>
  <si>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</si>
  <si>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</si>
  <si>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</si>
  <si>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</si>
  <si>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</si>
  <si>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</si>
  <si>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</si>
  <si>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</si>
  <si>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</si>
  <si>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</si>
  <si>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</si>
  <si>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</si>
  <si>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</si>
  <si>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</si>
  <si>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</si>
  <si>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</si>
  <si>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</si>
  <si>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</si>
  <si>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</si>
  <si>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</si>
  <si>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</si>
  <si>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</si>
  <si>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</si>
  <si>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</si>
  <si>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</si>
  <si>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</si>
  <si>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</si>
  <si>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</si>
  <si>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</si>
  <si>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</si>
  <si>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</si>
  <si>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Effektivisering gennem digitalisering</t>
  </si>
  <si>
    <t>Overløb Sdr. Omme</t>
  </si>
  <si>
    <t>Ny pumpestation på Grindsted Genbrugsplads</t>
  </si>
  <si>
    <t>Udvidelse af forsyningsområde</t>
  </si>
  <si>
    <t>Vandparkering Rugmarken</t>
  </si>
  <si>
    <t>CER-direktivet</t>
  </si>
  <si>
    <t>NIS2-Direktivet</t>
  </si>
  <si>
    <t>Erstatninger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</si>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</sst>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center" vertical="center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hsrNdZcOYi3R074VHDSQJyxfSn0qAHRPyY51c1fD0aYNyGZZtaWXlyqrjAkIKI/xNHdFZWy0pAeAuQs2Sbn8Og==" saltValue="19mdD2nndCYQNnKO9AyEc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17" t="s">
        <v>108</v>
      </c>
      <c r="C8" s="118"/>
      <c r="D8" s="119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DtSp2+n0f9l+ytg3mUFUdz24tM7Aip71O2lgfpvEjnFbJSbrAfJ86WmxQ21ccNMIMpVlkoRUSATktpgMsbHdsA==" saltValue="Fwshoryv0Dn8OiwPlrtWa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17" t="s">
        <v>57</v>
      </c>
      <c r="C8" s="118"/>
      <c r="D8" s="119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17" t="s">
        <v>59</v>
      </c>
      <c r="C12" s="118"/>
      <c r="D12" s="119"/>
      <c r="E12" s="9"/>
    </row>
    <row r="13" spans="1:5" ht="26.25" customHeight="1" x14ac:dyDescent="0.25">
      <c r="A13" s="9"/>
      <c r="B13" s="92" t="s">
        <v>143</v>
      </c>
      <c r="C13" s="93">
        <v>400000</v>
      </c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>
        <v>0</v>
      </c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-400000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-400000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zhlGY2cvwU+lGf8aUwjjBXcruu4fGMbAmXyPxLJ3PxGX+55Y5fKgw883G+1Gteu4lE6j0YAOWthb034BlqxYQg==" saltValue="cCKNMdloieNXgfGp4UjMd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6" t="s">
        <v>65</v>
      </c>
      <c r="D9" s="127"/>
      <c r="E9" s="126" t="s">
        <v>64</v>
      </c>
      <c r="F9" s="127"/>
      <c r="G9" s="126" t="s">
        <v>66</v>
      </c>
      <c r="H9" s="127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fPMGxaQ+8FAAf83q/2ND1Gn8L1Zh34LOY8oATThardynMv3QNhEQETbUavfZCa1KHUZYmX1gsfuJos5juHKtMA==" saltValue="+SHnhsoWCAhHgmJnjWUZg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17" t="s">
        <v>116</v>
      </c>
      <c r="C8" s="118"/>
      <c r="D8" s="118"/>
      <c r="E8" s="118"/>
      <c r="F8" s="119"/>
      <c r="G8" s="9"/>
    </row>
    <row r="9" spans="1:7" ht="15" customHeight="1" x14ac:dyDescent="0.25">
      <c r="A9" s="9"/>
      <c r="B9" s="95" t="s">
        <v>71</v>
      </c>
      <c r="C9" s="128" t="s">
        <v>53</v>
      </c>
      <c r="D9" s="129"/>
      <c r="E9" s="128" t="s">
        <v>54</v>
      </c>
      <c r="F9" s="129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y+GJN6tEMam1lQ06hr/pfdQwBa3Qo08adUop/wYE9X2e8DeLt7dqMaSlLPnhr3UVdt6c7B4eRc7jbFO5xdWH+Q==" saltValue="AzV+4/TAbbASR5etaJvXY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17" t="s">
        <v>26</v>
      </c>
      <c r="C8" s="118"/>
      <c r="D8" s="118"/>
      <c r="E8" s="118"/>
      <c r="F8" s="119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2bbtcJeTJyQk6RZM+U/EzaNiXzHm/Uu+f8Lzu9ufALkhdl8eVxoWMqrR43bqgclifkYJlxR0ywogzbLs87Epnw==" saltValue="jBAwyMGjE1Vb/o4rw4bYm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17" t="s">
        <v>35</v>
      </c>
      <c r="C22" s="119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17"/>
      <c r="C25" s="119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NPJ8NHdGPEdfdeFBaw660P0xoJPEuOhkaav6gJKYvIj7IBLyRmy7Siu5bgW2RLm4D7wbb3I1m4JJRGIFlw6K9w==" saltValue="zh5ENyalpMa9YKp1kyxfV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43758424.408138774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657475.95882900013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-203849.99811067121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1277728.2556599702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45489778.624517068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400000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-400000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45489778.624517068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cu2zDjfTU7jUyouDVFfFePVtVGjK6LkWOq8rGmTcnIfNtkW3OUnmtYBa2JGJunIg26rs7Es91/FPdaJXZ7Fscw==" saltValue="OE/BHp2NRSR2zpLjSO3mn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72677907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1041670.9761920001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1199120.8342098601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74918698.810401857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67669305.760000005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7249393.0504018515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-11461388</v>
      </c>
      <c r="D18" s="39" t="s">
        <v>31</v>
      </c>
      <c r="E18" s="9"/>
    </row>
    <row r="19" spans="1:5" ht="15" customHeight="1" x14ac:dyDescent="0.25">
      <c r="A19" s="9"/>
      <c r="B19" s="18" t="s">
        <v>144</v>
      </c>
      <c r="C19" s="34">
        <f>C15+C18</f>
        <v>-4211994.9495981485</v>
      </c>
      <c r="D19" s="20" t="s">
        <v>31</v>
      </c>
      <c r="E19" s="9"/>
    </row>
    <row r="20" spans="1:5" ht="43.5" customHeight="1" x14ac:dyDescent="0.25">
      <c r="A20" s="9"/>
      <c r="B20" s="111" t="s">
        <v>145</v>
      </c>
      <c r="C20" s="112"/>
      <c r="D20" s="113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146</v>
      </c>
      <c r="C22" s="19"/>
      <c r="D22" s="20"/>
      <c r="E22" s="9"/>
    </row>
    <row r="23" spans="1:5" ht="26.25" x14ac:dyDescent="0.25">
      <c r="A23" s="9"/>
      <c r="B23" s="42" t="s">
        <v>147</v>
      </c>
      <c r="C23" s="43">
        <f>100*-11461388/(64260976+3091310)</f>
        <v>-17.017073481366321</v>
      </c>
      <c r="D23" s="39" t="s">
        <v>148</v>
      </c>
      <c r="E23" s="9"/>
    </row>
    <row r="24" spans="1:5" ht="26.25" x14ac:dyDescent="0.25">
      <c r="A24" s="9"/>
      <c r="B24" s="42" t="s">
        <v>149</v>
      </c>
      <c r="C24" s="43">
        <f>C19/C12*100</f>
        <v>-5.6220876983695645</v>
      </c>
      <c r="D24" s="39" t="s">
        <v>148</v>
      </c>
      <c r="E24" s="9"/>
    </row>
    <row r="25" spans="1:5" ht="53.25" customHeight="1" x14ac:dyDescent="0.25">
      <c r="A25" s="9"/>
      <c r="B25" s="111" t="s">
        <v>150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r/ngM2H3WeYMKhPuJeHuCnGs6rttdrmS186cYm4oNDFVV6uqPi9aPMGkdGDf8jQJpMMDVSJNbhQ4t/tr0voqGQ==" saltValue="+NYK+hPYNfXr4n3PpfKv0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5" t="s">
        <v>87</v>
      </c>
      <c r="C3" s="115"/>
      <c r="D3" s="115"/>
      <c r="E3" s="44"/>
    </row>
    <row r="4" spans="1:5" ht="15" customHeight="1" x14ac:dyDescent="0.25">
      <c r="A4" s="44"/>
      <c r="B4" s="115"/>
      <c r="C4" s="115"/>
      <c r="D4" s="115"/>
      <c r="E4" s="44"/>
    </row>
    <row r="5" spans="1:5" ht="15" customHeight="1" x14ac:dyDescent="0.25">
      <c r="A5" s="44"/>
      <c r="B5" s="115"/>
      <c r="C5" s="115"/>
      <c r="D5" s="115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41687200.785318859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1041670.9761920001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-199544.8996790224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1229097.54630694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43758424.408138774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400000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-1506824.0949132964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42651600.313225478</v>
      </c>
      <c r="D23" s="47" t="s">
        <v>31</v>
      </c>
      <c r="E23" s="44"/>
    </row>
    <row r="24" spans="1:5" ht="30" customHeight="1" x14ac:dyDescent="0.25">
      <c r="A24" s="44"/>
      <c r="B24" s="116" t="s">
        <v>137</v>
      </c>
      <c r="C24" s="116"/>
      <c r="D24" s="116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ctGsZHQPyq1elTBrIpuhTO9pEsc+3B5tx/+/HhhiWtgf8LEt9lLa98DjDtSU7bkznssgNYUD44jkC9Y65bGHkA==" saltValue="t2UZKY28lubsmvhprDVqP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17" t="s">
        <v>88</v>
      </c>
      <c r="C8" s="118"/>
      <c r="D8" s="119"/>
      <c r="E8" s="9"/>
    </row>
    <row r="9" spans="1:5" ht="15" customHeight="1" x14ac:dyDescent="0.25">
      <c r="A9" s="9"/>
      <c r="B9" s="42" t="s">
        <v>89</v>
      </c>
      <c r="C9" s="2">
        <v>10265587.363987306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-205311.74727974614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132224.288826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10192499.90553356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-203849.99811067121</v>
      </c>
      <c r="D13" s="70" t="s">
        <v>31</v>
      </c>
      <c r="E13" s="71"/>
    </row>
    <row r="14" spans="1:5" ht="15" customHeight="1" x14ac:dyDescent="0.25">
      <c r="A14" s="9"/>
      <c r="B14" s="117" t="s">
        <v>94</v>
      </c>
      <c r="C14" s="118"/>
      <c r="D14" s="119"/>
      <c r="E14" s="9"/>
    </row>
    <row r="15" spans="1:5" ht="15" customHeight="1" x14ac:dyDescent="0.25">
      <c r="A15" s="9"/>
      <c r="B15" s="37" t="s">
        <v>46</v>
      </c>
      <c r="C15" s="3">
        <v>33710442.901021048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525251.67000299995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34235694.571024045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-203849.99811067121</v>
      </c>
      <c r="D20" s="20" t="s">
        <v>31</v>
      </c>
      <c r="E20" s="9"/>
    </row>
    <row r="21" spans="1:5" ht="39.950000000000003" customHeight="1" x14ac:dyDescent="0.25">
      <c r="A21" s="9"/>
      <c r="B21" s="120" t="s">
        <v>125</v>
      </c>
      <c r="C21" s="121"/>
      <c r="D21" s="122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RYr3HTwoQCsB+glonkZ4AuwK2GmHvg8Cuq2Q2oFk7f4E/YY0VQCDkyS+aod5S27r50ByQi1TFJ+tukTbPs8CPA==" saltValue="yKdCTGE1qxiIMsigbsxKq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3" t="s">
        <v>99</v>
      </c>
      <c r="C8" s="124"/>
      <c r="D8" s="125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17329.664209859999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141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4" t="s">
        <v>142</v>
      </c>
      <c r="C13" s="26">
        <f>'5.1.a. § 10-tillæg'!E13</f>
        <v>0</v>
      </c>
      <c r="D13" s="39" t="s">
        <v>31</v>
      </c>
      <c r="E13" s="9"/>
    </row>
    <row r="14" spans="1:5" ht="15" customHeight="1" x14ac:dyDescent="0.25">
      <c r="A14" s="9"/>
      <c r="B14" s="74" t="s">
        <v>158</v>
      </c>
      <c r="C14" s="75">
        <v>26957</v>
      </c>
      <c r="D14" s="39" t="s">
        <v>31</v>
      </c>
      <c r="E14" s="9"/>
    </row>
    <row r="15" spans="1:5" ht="15" customHeight="1" x14ac:dyDescent="0.25">
      <c r="A15" s="9"/>
      <c r="B15" s="74" t="s">
        <v>159</v>
      </c>
      <c r="C15" s="75">
        <v>49909</v>
      </c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74"/>
      <c r="C19" s="75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94195.664209859999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17" t="s">
        <v>39</v>
      </c>
      <c r="C22" s="118"/>
      <c r="D22" s="119"/>
      <c r="E22" s="9"/>
    </row>
    <row r="23" spans="1:5" ht="15" customHeight="1" x14ac:dyDescent="0.25">
      <c r="A23" s="9"/>
      <c r="B23" s="80" t="s">
        <v>49</v>
      </c>
      <c r="C23" s="26">
        <v>400000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400000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RClt1GedVN6slrVw0amRll5lIY52TO4XIJazNyJN2LMrSSeax+zUdYGOduVi2niT+LYosChk6nciEUQt+eTaAA==" saltValue="QxCBtrxwn1+KNyDTmSi72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396904.72945658001</v>
      </c>
      <c r="D9" s="26">
        <v>210175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75503.335790140001</v>
      </c>
      <c r="D10" s="26">
        <v>92833</v>
      </c>
      <c r="E10" s="26">
        <f t="shared" ref="E10:E19" si="0">MAX(D10-C10,0)</f>
        <v>17329.664209859999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29364655.571647082</v>
      </c>
      <c r="D11" s="26">
        <v>24193620</v>
      </c>
      <c r="E11" s="26">
        <f t="shared" si="0"/>
        <v>0</v>
      </c>
      <c r="F11" s="39" t="s">
        <v>31</v>
      </c>
      <c r="G11" s="9"/>
    </row>
    <row r="12" spans="1:7" ht="15" customHeight="1" x14ac:dyDescent="0.25">
      <c r="A12" s="9"/>
      <c r="B12" s="73" t="s">
        <v>141</v>
      </c>
      <c r="C12" s="26">
        <v>137452.54595979</v>
      </c>
      <c r="D12" s="26">
        <v>116051</v>
      </c>
      <c r="E12" s="26">
        <f t="shared" si="0"/>
        <v>0</v>
      </c>
      <c r="F12" s="39" t="s">
        <v>31</v>
      </c>
      <c r="G12" s="9"/>
    </row>
    <row r="13" spans="1:7" ht="15" customHeight="1" x14ac:dyDescent="0.25">
      <c r="A13" s="9"/>
      <c r="B13" s="74" t="s">
        <v>142</v>
      </c>
      <c r="C13" s="26">
        <v>5089.1927084400004</v>
      </c>
      <c r="D13" s="26">
        <v>3068</v>
      </c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1" t="s">
        <v>104</v>
      </c>
      <c r="C21" s="112"/>
      <c r="D21" s="112"/>
      <c r="E21" s="112"/>
      <c r="F21" s="113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BeyQey8JO0Oc2atiq4GzlfkiFThB1wJ3wEu+U89IyowR9k0a9sLlnZipKCBx9EAAQz1eghnzBvybBDPRZM5m/Q==" saltValue="kHdLBiHswb0KJawYabwa5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151</v>
      </c>
      <c r="C10" s="26">
        <v>0</v>
      </c>
      <c r="D10" s="39" t="s">
        <v>31</v>
      </c>
      <c r="E10" s="26">
        <v>213369.4</v>
      </c>
      <c r="F10" s="39" t="s">
        <v>31</v>
      </c>
      <c r="G10" s="9"/>
    </row>
    <row r="11" spans="1:7" ht="15" customHeight="1" x14ac:dyDescent="0.25">
      <c r="A11" s="9"/>
      <c r="B11" s="88" t="s">
        <v>152</v>
      </c>
      <c r="C11" s="26">
        <v>0</v>
      </c>
      <c r="D11" s="39" t="s">
        <v>31</v>
      </c>
      <c r="E11" s="26">
        <v>38207.870000000003</v>
      </c>
      <c r="F11" s="39" t="s">
        <v>31</v>
      </c>
      <c r="G11" s="9"/>
    </row>
    <row r="12" spans="1:7" ht="15" customHeight="1" x14ac:dyDescent="0.25">
      <c r="A12" s="9"/>
      <c r="B12" s="88" t="s">
        <v>153</v>
      </c>
      <c r="C12" s="26">
        <v>0</v>
      </c>
      <c r="D12" s="39" t="s">
        <v>31</v>
      </c>
      <c r="E12" s="26">
        <v>68009.100000000006</v>
      </c>
      <c r="F12" s="39" t="s">
        <v>31</v>
      </c>
      <c r="G12" s="9"/>
    </row>
    <row r="13" spans="1:7" ht="15" customHeight="1" x14ac:dyDescent="0.25">
      <c r="A13" s="9"/>
      <c r="B13" s="88" t="s">
        <v>154</v>
      </c>
      <c r="C13" s="26">
        <v>131133</v>
      </c>
      <c r="D13" s="39" t="s">
        <v>31</v>
      </c>
      <c r="E13" s="26">
        <v>160189</v>
      </c>
      <c r="F13" s="39" t="s">
        <v>31</v>
      </c>
      <c r="G13" s="9"/>
    </row>
    <row r="14" spans="1:7" ht="15" customHeight="1" x14ac:dyDescent="0.25">
      <c r="A14" s="9"/>
      <c r="B14" s="88" t="s">
        <v>155</v>
      </c>
      <c r="C14" s="26">
        <v>0</v>
      </c>
      <c r="D14" s="39" t="s">
        <v>31</v>
      </c>
      <c r="E14" s="26">
        <v>30722.9</v>
      </c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131133</v>
      </c>
      <c r="D18" s="77" t="s">
        <v>31</v>
      </c>
      <c r="E18" s="76">
        <f>SUM(E10:E17)</f>
        <v>510498.27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-2622.66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3713.9488259999998</v>
      </c>
      <c r="D21" s="39" t="s">
        <v>31</v>
      </c>
      <c r="E21" s="26">
        <f>SUM(E18:E20)*'8. Nøgletal'!C9</f>
        <v>14753.400003000001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132224.288826</v>
      </c>
      <c r="D22" s="77" t="s">
        <v>31</v>
      </c>
      <c r="E22" s="76">
        <f>SUM(E18:E21)</f>
        <v>525251.67000300006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hHNRfanPFk6WIQ+2nd19h3dUSqlfOYvWEdkEmr+ToQPjofXGbnPN74RcjkbIUJ5WAOCA6zYefHXf5U2jQyaPMw==" saltValue="Q4hohHwc59ZR05fiH42qe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17" t="s">
        <v>18</v>
      </c>
      <c r="C8" s="118"/>
      <c r="D8" s="118"/>
      <c r="E8" s="118"/>
      <c r="F8" s="119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156</v>
      </c>
      <c r="C10" s="26">
        <v>46526.11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88" t="s">
        <v>157</v>
      </c>
      <c r="C11" s="26">
        <v>416767.79</v>
      </c>
      <c r="D11" s="39" t="s">
        <v>31</v>
      </c>
      <c r="E11" s="26">
        <v>0</v>
      </c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463293.89999999997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HMwCEeBo4TpikFDitxWS+YLpZwSwR0mFAvwPcljQNudxJ7PN1iYocuCkmb9+YPTyQwSDK7cltZ7rz8E0oNj3VA==" saltValue="3SYfs/QyR+hbgNPl2mVBB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2026-08-19T12:58:44Z</dcterms:modified>
</cp:coreProperties>
</file>