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jen Renseanlæg (S10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 iterate="1"/>
</workbook>
</file>

<file path=xl/calcChain.xml><?xml version="1.0" encoding="utf-8"?>
<calcChain xmlns="http://schemas.openxmlformats.org/spreadsheetml/2006/main">
  <c r="E17" i="40" l="1"/>
  <c r="E16" i="40" l="1"/>
  <c r="E12" i="40"/>
  <c r="E26" i="32" l="1"/>
  <c r="E32" i="32" s="1"/>
  <c r="E34" i="32" s="1"/>
  <c r="C26" i="15" l="1"/>
  <c r="C30" i="2"/>
  <c r="C15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C32" i="2" l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2" i="37" s="1"/>
  <c r="E13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<sst xmlns="http://schemas.openxmlformats.org/spreadsheetml/2006/main" count="708" uniqueCount="287">
  <si>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</si>
  <si>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</si>
  <si>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</si>
  <si>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</si>
  <si>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</si>
  <si>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</si>
  <si>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</si>
  <si>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</si>
  <si>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</si>
  <si>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</si>
  <si>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</si>
  <si>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</si>
  <si>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</si>
  <si>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</si>
  <si>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</si>
  <si>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</si>
  <si>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</si>
  <si>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</si>
  <si>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</si>
  <si>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</si>
  <si>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</si>
  <si>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</si>
  <si>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</si>
  <si>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</si>
  <si>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</si>
  <si>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</si>
  <si>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</si>
  <si>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</si>
  <si>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</si>
  <si>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</si>
  <si>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</si>
  <si>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</si>
  <si>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</si>
  <si>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</si>
  <si>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</si>
  <si>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</si>
  <si>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</si>
  <si>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</si>
  <si>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</si>
  <si>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</si>
  <si>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</si>
  <si>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</si>
  <si>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</si>
  <si>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</si>
  <si>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</si>
  <si>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</si>
  <si>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</si>
  <si>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</si>
  <si>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</si>
  <si>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</si>
  <si>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</si>
  <si>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</si>
  <si>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</si>
  <si>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</si>
  <si>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</si>
  <si>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</si>
  <si>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</si>
  <si>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</si>
  <si>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</si>
  <si>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</si>
  <si>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</si>
  <si>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</si>
  <si>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</si>
  <si>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</si>
  <si>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</si>
  <si>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</si>
  <si>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</si>
  <si>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</si>
  <si>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</si>
  <si>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</si>
  <si>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</si>
  <si>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</si>
  <si>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</si>
  <si>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</si>
  <si>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</si>
  <si>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</si>
  <si>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</si>
  <si>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</si>
  <si>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</si>
  <si>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</si>
  <si>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</si>
  <si>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</si>
  <si>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</si>
  <si>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</si>
  <si>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</si>
  <si>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</si>
  <si>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</si>
  <si>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</si>
  <si>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</si>
  <si>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</si>
  <si>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</si>
  <si>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</si>
  <si>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</si>
  <si>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</si>
  <si>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</si>
  <si>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</si>
  <si>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</si>
  <si>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</si>
  <si>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</si>
  <si>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</si>
  <si>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</si>
  <si>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</si>
  <si>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</si>
  <si>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</si>
  <si>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</si>
  <si>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</si>
  <si>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</si>
  <si>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</si>
  <si>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</si>
  <si>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</si>
  <si>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</si>
  <si>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</si>
  <si>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</si>
  <si>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</si>
  <si>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</si>
  <si>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</si>
  <si>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</si>
  <si>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</si>
  <si>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</si>
  <si>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</si>
  <si>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</si>
  <si>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</si>
  <si>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</si>
  <si>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</si>
  <si>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</si>
  <si>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</si>
  <si>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</si>
  <si>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</si>
  <si>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</si>
  <si>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</si>
  <si>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</si>
  <si>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</si>
  <si>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</si>
  <si>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</si>
  <si>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</si>
  <si>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</si>
  <si>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</si>
  <si>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</si>
  <si>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</si>
  <si>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</si>
  <si>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</si>
  <si>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</si>
  <si>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</si>
  <si>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</si>
  <si>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</si>
  <si>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</si>
  <si>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</si>
  <si>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</si>
  <si>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</si>
  <si>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</si>
  <si>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</si>
  <si>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</si>
  <si>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</si>
  <si>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</si>
  <si>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</si>
  <si>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</si>
  <si>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</si>
  <si>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</si>
  <si>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</si>
  <si>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</si>
  <si>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</si>
  <si>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</si>
  <si>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</si>
  <si>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</si>
  <si>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</si>
  <si>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</si>
  <si>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</si>
  <si>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</si>
  <si>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</si>
  <si>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</si>
  <si>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</si>
  <si>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</si>
  <si>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</si>
  <si>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</si>
  <si>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</si>
  <si>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</si>
  <si>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</si>
  <si>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</si>
  <si>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</si>
  <si>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</si>
  <si>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</si>
  <si>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</si>
  <si>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</si>
  <si>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</si>
  <si>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</si>
  <si>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</si>
  <si>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</si>
  <si>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</si>
  <si>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</si>
  <si>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</si>
  <si>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</si>
  <si>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</si>
  <si>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</si>
  <si>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</si>
  <si>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</si>
  <si>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</si>
  <si>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</si>
  <si>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</si>
  <si>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</si>
  <si>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</si>
  <si>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</si>
  <si>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</si>
  <si>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</si>
  <si>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</si>
  <si>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</si>
  <si>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</si>
  <si>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</si>
  <si>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</si>
  <si>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</si>
  <si>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</si>
  <si>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</si>
  <si>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</si>
  <si>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</si>
  <si>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</si>
  <si>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</si>
  <si>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</si>
  <si>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</si>
  <si>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</si>
  <si>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</si>
  <si>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</si>
  <si>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</si>
  <si>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</si>
  <si>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</si>
  <si>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</si>
  <si>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</si>
  <si>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</si>
  <si>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</si>
  <si>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</si>
  <si>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</si>
  <si>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</si>
  <si>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</si>
  <si>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</si>
  <si>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</si>
  <si>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</si>
  <si>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</si>
  <si>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</si>
  <si>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</si>
  <si>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</si>
  <si>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</si>
  <si>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</si>
  <si>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</si>
  <si>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</si>
  <si>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</si>
  <si>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</si>
  <si>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</si>
  <si>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</si>
  <si>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</si>
  <si>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</si>
  <si>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</si>
  <si>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</si>
  <si>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</si>
  <si>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</si>
  <si>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</si>
  <si>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</si>
  <si>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</si>
  <si>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</si>
  <si>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</si>
  <si>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</si>
  <si>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</si>
  <si>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</si>
  <si>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</si>
  <si>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</si>
  <si>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</si>
  <si>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</si>
  <si>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</si>
  <si>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</si>
  <si>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</si>
  <si>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</si>
  <si>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</si>
  <si>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</si>
  <si>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</si>
  <si>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</si>
  <si>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</si>
  <si>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</si>
  <si>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</si>
  <si>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</si>
  <si>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</si>
  <si>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</si>
  <si>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</si>
  <si>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 af forsyningsområde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</si>
  <si>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</si>
  <si>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</si>
  <si>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</si>
  <si>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</si>
  <si>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</si>
  <si>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</si>
  <si>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Force majeure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</si>
</sst>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284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9aCktMNOuxdrvseNL7GY088RyBFGWSNJof0cbx8hqEQ22pCRX84WXoWvgF7EDUPnYDOQZbk2bztwe7eSeINxA==" saltValue="Rct7lmU1WVrZNZj5kUXAY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262</v>
      </c>
      <c r="C10" s="9">
        <v>1797808</v>
      </c>
      <c r="D10" s="14" t="s">
        <v>3</v>
      </c>
      <c r="E10" s="1"/>
      <c r="F10" s="1"/>
    </row>
    <row r="11" spans="1:6" x14ac:dyDescent="0.25">
      <c r="A11" s="1"/>
      <c r="B11" s="64" t="s">
        <v>263</v>
      </c>
      <c r="C11" s="9">
        <v>79012</v>
      </c>
      <c r="D11" s="14" t="s">
        <v>3</v>
      </c>
      <c r="E11" s="1"/>
      <c r="F11" s="1"/>
    </row>
    <row r="12" spans="1:6" x14ac:dyDescent="0.25">
      <c r="A12" s="1"/>
      <c r="B12" s="64" t="s">
        <v>264</v>
      </c>
      <c r="C12" s="9">
        <v>148735</v>
      </c>
      <c r="D12" s="14" t="s">
        <v>3</v>
      </c>
      <c r="E12" s="1"/>
      <c r="F12" s="1"/>
    </row>
    <row r="13" spans="1:6" x14ac:dyDescent="0.25">
      <c r="A13" s="1"/>
      <c r="B13" s="64" t="s">
        <v>265</v>
      </c>
      <c r="C13" s="9">
        <v>94325</v>
      </c>
      <c r="D13" s="14" t="s">
        <v>3</v>
      </c>
      <c r="E13" s="1"/>
      <c r="F13" s="1"/>
    </row>
    <row r="14" spans="1:6" x14ac:dyDescent="0.25">
      <c r="A14" s="1"/>
      <c r="B14" s="64" t="s">
        <v>286</v>
      </c>
      <c r="C14" s="9">
        <v>165225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2285105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2300211.5777934506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8" t="s">
        <v>142</v>
      </c>
      <c r="C19" s="99"/>
      <c r="D19" s="100"/>
      <c r="E19" s="1"/>
      <c r="F19" s="1"/>
    </row>
    <row r="20" spans="1:6" x14ac:dyDescent="0.25">
      <c r="A20" s="1"/>
      <c r="B20" s="64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4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4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8"/>
      <c r="C24" s="99"/>
      <c r="D24" s="100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8" t="s">
        <v>115</v>
      </c>
      <c r="C27" s="99"/>
      <c r="D27" s="100"/>
      <c r="E27" s="1"/>
      <c r="F27" s="1"/>
    </row>
    <row r="28" spans="1:6" x14ac:dyDescent="0.25">
      <c r="A28" s="1"/>
      <c r="B28" s="64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4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8"/>
      <c r="C32" s="99"/>
      <c r="D32" s="100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pKE9wtsLcAtRk+RMiWZSNzvPhcak5gcO6zfHzNhY4CWVZDQhOeo4nSoeO8KUfkJVN8EjYrhkhhAlY8Bmde4eQ==" saltValue="2nuXs/KgRW7bj2Z2v4xFK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267</v>
      </c>
      <c r="C8" s="99"/>
      <c r="D8" s="99"/>
      <c r="E8" s="99"/>
      <c r="F8" s="100"/>
      <c r="G8" s="1"/>
    </row>
    <row r="9" spans="1:7" x14ac:dyDescent="0.25">
      <c r="A9" s="1"/>
      <c r="B9" s="103" t="s">
        <v>268</v>
      </c>
      <c r="C9" s="104"/>
      <c r="D9" s="105"/>
      <c r="E9" s="9">
        <v>2507786.9523495995</v>
      </c>
      <c r="F9" s="14" t="s">
        <v>3</v>
      </c>
      <c r="G9" s="1"/>
    </row>
    <row r="10" spans="1:7" x14ac:dyDescent="0.25">
      <c r="A10" s="1"/>
      <c r="B10" s="103" t="s">
        <v>269</v>
      </c>
      <c r="C10" s="104"/>
      <c r="D10" s="105"/>
      <c r="E10" s="9">
        <v>10176927.424273159</v>
      </c>
      <c r="F10" s="14" t="s">
        <v>3</v>
      </c>
      <c r="G10" s="1"/>
    </row>
    <row r="11" spans="1:7" x14ac:dyDescent="0.25">
      <c r="A11" s="1"/>
      <c r="B11" s="103" t="s">
        <v>270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271</v>
      </c>
      <c r="C12" s="104"/>
      <c r="D12" s="105"/>
      <c r="E12" s="9">
        <v>2628797.6506465524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8" t="s">
        <v>272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273</v>
      </c>
      <c r="C16" s="99"/>
      <c r="D16" s="99"/>
      <c r="E16" s="99"/>
      <c r="F16" s="100"/>
      <c r="G16" s="1"/>
    </row>
    <row r="17" spans="1:7" x14ac:dyDescent="0.2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8" t="s">
        <v>276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20711002.659046769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20896085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277</v>
      </c>
      <c r="C26" s="59"/>
      <c r="D26" s="66"/>
      <c r="E26" s="48">
        <f>E23-(E24-E25)</f>
        <v>-185082.34095323086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9" t="s">
        <v>282</v>
      </c>
      <c r="C31" s="120"/>
      <c r="D31" s="121"/>
      <c r="E31" s="9">
        <v>3</v>
      </c>
      <c r="F31" s="14"/>
      <c r="G31" s="1"/>
    </row>
    <row r="32" spans="1:7" x14ac:dyDescent="0.25">
      <c r="A32" s="1"/>
      <c r="B32" s="119" t="s">
        <v>187</v>
      </c>
      <c r="C32" s="120"/>
      <c r="D32" s="121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0</v>
      </c>
      <c r="F32" s="14" t="s">
        <v>3</v>
      </c>
      <c r="G32" s="1"/>
    </row>
    <row r="33" spans="1:7" x14ac:dyDescent="0.2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2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25">
      <c r="A35" s="1"/>
      <c r="B35" s="116"/>
      <c r="C35" s="117"/>
      <c r="D35" s="117"/>
      <c r="E35" s="117"/>
      <c r="F35" s="118"/>
      <c r="G35" s="1"/>
    </row>
    <row r="36" spans="1:7" ht="75" customHeight="1" x14ac:dyDescent="0.25">
      <c r="A36" s="1"/>
      <c r="B36" s="88" t="s">
        <v>281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kJF/es9k9STbIE2f5WvnWpbCM7OyHinT5ZGjOXG1eZ2tz7LBfyQ/jCWZ89qdYMHqWClYxsptXYUOivvFSRSqQ==" saltValue="gayhaIPR1PxsYqFbEhsAZQ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3412451.8956024935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-3412451.8956024935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-3412451.8956024935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MVCtMOXAIlKdVdR3p6DG+wxw79zKXYBdJ6gdO1tz5vZwZkMMWfZJqeby/qhMoUTLQHJhK4F1t70hA33yEvSKA==" saltValue="TpQ2KDNaRgUtQ6hOUjjuN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283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nWZnBND/xErHNh0Hx4nTuewGGgHhhPU+D8nP3rSGIcimOhV/UPAYCc9shAJoh2bPda4u4OtS9+GesP+me58TQ==" saltValue="tXG+BxSybMQ+Cr8TG+8y0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279</v>
      </c>
      <c r="C11" s="22">
        <v>36096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36096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36215.116800000003</v>
      </c>
      <c r="D13" s="13" t="s">
        <v>3</v>
      </c>
      <c r="E13" s="12">
        <f>E12*(1+'Fane 14. Nøgletal'!C14)</f>
        <v>0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oMziNstR4WGUfS3kxZAdQW/l/jcPdCrEGZxlcLLMZ0OWA9QV953GSV+6/f0bQr6JdL6ZKta+zvg0KFZsfODCA==" saltValue="XFNIhwpS2VIlYPrEQOgU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113</v>
      </c>
      <c r="C16" s="99"/>
      <c r="D16" s="99"/>
      <c r="E16" s="99"/>
      <c r="F16" s="100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166</v>
      </c>
      <c r="C24" s="99"/>
      <c r="D24" s="99"/>
      <c r="E24" s="99"/>
      <c r="F24" s="100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224</v>
      </c>
      <c r="C32" s="99"/>
      <c r="D32" s="99"/>
      <c r="E32" s="99"/>
      <c r="F32" s="100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sjX6QR0fv0U1fDCyhpoFOaQOuCSiS2BbxBGxQC4s+qnAbBBu6jIVJIcdtPphopaNZy03G3hT7d0elQ0loC0cA==" saltValue="25NvrnBDuOGAvGougCdRe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hvmZQsbf5GVYkYSvpCMx3ch1p8TrIOqgIzsAJT7nXxDx/30Ry2w0minVJIti3XUZ5WS9bK8eKWXyUGAHMBSSA==" saltValue="ng9qOoPSLkF1zK6+KwAfe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5p6uQmjPzWWoPOtXYerrODoahsWGB+YlAz7A5JiPzFnubKM3f+GzSQc1GQhY02NSr0nc1+zd78BPgZYrEA3Rsw==" saltValue="xdOimRm0eeYuOPj2omAp8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Q/ORCpYL9aXbI7igsKQbnWubrrlW77ypES2YAQ/8QUK/+uYEiOgmLj0ySGo3AzdTUFkkDDkQhkRIi0ffzboKQ==" saltValue="5CU+JIZDpQzgOn5z/xA7A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nE3+OjzeSYZEWeLUx8a+VbdqfpE7Dyy0g2dSExTL9aghMo4HgR8BcVIpAXBp30BDQGm8mYVfdhyy8pkAisOCbw==" saltValue="c5QgIoTYOQmAjdXOpP1jT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21002857.417766962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tillæg'!C13</f>
        <v>36215.116800000003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69428.939364070975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-89721.673487518201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drift'!G39</f>
        <v>-253460.53442290929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-140185.85698634517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20625133.409034263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2300211.5777934506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-3412451.8956024935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19512893.091225222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zLQX5sI0mG82eXxi2G9nLWS7hrCcrfFuzLG0wHJGla8mxTCEi5iXfQDaFTIoZGN7ZVqifGbE3IIssILOk6hgg==" saltValue="xIcxq8Un0jC/XsyiI9N43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20625133.409034263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68062.940249813066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-87956.419291843267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-249211.01510277481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-138566.87295374702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20217462.041935712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2307802.2760001691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22525264.31793588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3xHw+71G1CXCsiaTviiXV+3qT/Mo9pc6omfwyOpT79168ix2NQ9Ew2RZc4hFd9cScirr5f08SzdOw9GjBofXlQ==" saltValue="9pQ/dBLNuLb6o9TnvGIG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20217462.041935712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66717.624738387851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-86217.894115463423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-245032.74322356173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-136966.58630870387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19815962.443026371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2315418.0235109697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22131380.466537341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UhNvCstfJ2uRjeX5SAFLyb/MBWTkOOc+Tdb6/QzHrk/Mx7zgJodm+rxhpmic/MekJReehgE6WGSKnIadcD3xg==" saltValue="egj3m3txiT6OlfVqOBLe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19815962.443026371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65392.676061987026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-84505.68860547588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-240924.52425067552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-135384.78111807845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19420540.125114128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2323058.9029885563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21743599.028102685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dF5lrHBKyqcMLDFpYyokWisAhKJ2TB7/cHBriF5iuOOYDZ2scf1X5ycq21yPncfAkyozCnFqOJj10aft1WLkQ==" saltValue="q6io99z7UGp60Ke5Xtdw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21082621.567343477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37452.412199999999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0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415784.56430550647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0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drift'!G33</f>
        <v>-257043.43207130802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-275957.69401071116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21002857.417766962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2330571.9828132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5" t="s">
        <v>185</v>
      </c>
      <c r="C30" s="96"/>
      <c r="D30" s="96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-2963900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20369529.40058016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JdK6doqujjfRqRy5/0SVU5Rwt00YcGeLwZ1ybvGB/pe1VaW1747aV5g24ouOD/8oEuDStJw5k+cFU4lVIF24A==" saltValue="C/mc2/BnPUzklhED7Lt7S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1" t="s">
        <v>130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x14ac:dyDescent="0.25">
      <c r="A4" s="1"/>
      <c r="B4" s="98" t="s">
        <v>56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13032627</v>
      </c>
      <c r="H5" s="14" t="s">
        <v>3</v>
      </c>
      <c r="I5" s="1"/>
    </row>
    <row r="6" spans="1:9" x14ac:dyDescent="0.25">
      <c r="A6" s="1"/>
      <c r="B6" s="88" t="s">
        <v>145</v>
      </c>
      <c r="C6" s="89"/>
      <c r="D6" s="89"/>
      <c r="E6" s="89"/>
      <c r="F6" s="90"/>
      <c r="G6" s="24">
        <v>3822166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337095.86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57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12917702.934950002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24">
        <v>0.46321992882527413</v>
      </c>
      <c r="H12" s="14" t="s">
        <v>3</v>
      </c>
      <c r="I12" s="1"/>
    </row>
    <row r="13" spans="1:9" x14ac:dyDescent="0.25">
      <c r="A13" s="1"/>
      <c r="B13" s="88" t="s">
        <v>143</v>
      </c>
      <c r="C13" s="89"/>
      <c r="D13" s="89"/>
      <c r="E13" s="89"/>
      <c r="F13" s="90"/>
      <c r="G13" s="24">
        <v>2399063.5350000001</v>
      </c>
      <c r="H13" s="14" t="s">
        <v>3</v>
      </c>
      <c r="I13" s="1"/>
    </row>
    <row r="14" spans="1:9" x14ac:dyDescent="0.25">
      <c r="A14" s="1"/>
      <c r="B14" s="109" t="s">
        <v>48</v>
      </c>
      <c r="C14" s="110"/>
      <c r="D14" s="110"/>
      <c r="E14" s="110"/>
      <c r="F14" s="111"/>
      <c r="G14" s="9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306335.33866339864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8" t="s">
        <v>58</v>
      </c>
      <c r="C18" s="99"/>
      <c r="D18" s="99"/>
      <c r="E18" s="99"/>
      <c r="F18" s="99"/>
      <c r="G18" s="99"/>
      <c r="H18" s="100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12832067.000547897</v>
      </c>
      <c r="H19" s="14" t="s">
        <v>3</v>
      </c>
      <c r="I19" s="1"/>
    </row>
    <row r="20" spans="1:9" x14ac:dyDescent="0.25">
      <c r="A20" s="1"/>
      <c r="B20" s="109" t="s">
        <v>51</v>
      </c>
      <c r="C20" s="110"/>
      <c r="D20" s="110"/>
      <c r="E20" s="110"/>
      <c r="F20" s="111"/>
      <c r="G20" s="9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256641.34001095794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8" t="s">
        <v>59</v>
      </c>
      <c r="C24" s="99"/>
      <c r="D24" s="99"/>
      <c r="E24" s="99"/>
      <c r="F24" s="99"/>
      <c r="G24" s="99"/>
      <c r="H24" s="100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12823161.546049519</v>
      </c>
      <c r="H25" s="14" t="s">
        <v>3</v>
      </c>
      <c r="I25" s="1"/>
    </row>
    <row r="26" spans="1:9" x14ac:dyDescent="0.25">
      <c r="A26" s="1"/>
      <c r="B26" s="109" t="s">
        <v>54</v>
      </c>
      <c r="C26" s="110"/>
      <c r="D26" s="110"/>
      <c r="E26" s="110"/>
      <c r="F26" s="111"/>
      <c r="G26" s="9">
        <v>0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256463.23092099038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8" t="s">
        <v>62</v>
      </c>
      <c r="C30" s="99"/>
      <c r="D30" s="99"/>
      <c r="E30" s="99"/>
      <c r="F30" s="99"/>
      <c r="G30" s="99"/>
      <c r="H30" s="100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12814262.27193656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24">
        <v>37909.331628840002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257043.43207130802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8" t="s">
        <v>232</v>
      </c>
      <c r="C36" s="99"/>
      <c r="D36" s="99"/>
      <c r="E36" s="99"/>
      <c r="F36" s="99"/>
      <c r="G36" s="99"/>
      <c r="H36" s="100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12636692.094460024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24">
        <f>SUM('Fane 2.1. Økonomisk ramme 2022'!C10,'Fane 2.1. Økonomisk ramme 2022'!C12,'Fane 2.1. Økonomisk ramme 2022'!C14)*(1+'Fane 14. Nøgletal'!C14)</f>
        <v>36334.626685440009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253460.53442290929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8" t="s">
        <v>233</v>
      </c>
      <c r="C42" s="99"/>
      <c r="D42" s="99"/>
      <c r="E42" s="99"/>
      <c r="F42" s="99"/>
      <c r="G42" s="99"/>
      <c r="H42" s="100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12460550.75513874</v>
      </c>
      <c r="H43" s="14" t="s">
        <v>3</v>
      </c>
      <c r="I43" s="1"/>
    </row>
    <row r="44" spans="1:9" x14ac:dyDescent="0.25">
      <c r="A44" s="1"/>
      <c r="B44" s="106" t="s">
        <v>237</v>
      </c>
      <c r="C44" s="107"/>
      <c r="D44" s="107"/>
      <c r="E44" s="107"/>
      <c r="F44" s="108"/>
      <c r="G44" s="24">
        <f>G38*(1+'Fane 14. Nøgletal'!C14)</f>
        <v>36454.530953501962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249211.01510277481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8" t="s">
        <v>172</v>
      </c>
      <c r="C51" s="99"/>
      <c r="D51" s="99"/>
      <c r="E51" s="99"/>
      <c r="F51" s="99"/>
      <c r="G51" s="99"/>
      <c r="H51" s="100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12251637.161178086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245032.74322356173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55" t="s">
        <v>201</v>
      </c>
      <c r="C57" s="56"/>
      <c r="D57" s="56"/>
      <c r="E57" s="56"/>
      <c r="F57" s="56"/>
      <c r="G57" s="56"/>
      <c r="H57" s="57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12046226.212533776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240924.52425067552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/qauG3AdodfH7pyrKP813TYh47i2JmD42rVwlPEeBVfsDNJPUAKF43fEAiHr3/Vl8glSS0FLmrThAuAfu1Vepg==" saltValue="A5mULZcsx2MHxcUL8i2Vpg==" spinCount="100000" sheet="1" objects="1" scenarios="1"/>
  <mergeCells count="36"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37:F3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9095930.5630294085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82772.968123567625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9170887.8528166935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625570.94856422883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173397.32078444233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9791465.0565069206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9">
        <v>0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173308.9315001725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9807633.8006693814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9">
        <v>0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278536.79993901047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9716820.2116447594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9">
        <v>0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275957.69401071116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9472017.3639422413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140185.85698634517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9362626.5509288516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9">
        <f>G36*(1+'Fane 14. Nøgletal'!C14)</f>
        <v>0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138566.87295374702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9254499.0749124233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136966.58630870387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9147620.3458161112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135384.78111807845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WViTciuJlKRntuG6dVXclByGTQ/EEePzzknHofX9VUnUAF+MUU9DhUphVGJfpvzmhQLN42PRTwqmEh6p2fyikQ==" saltValue="GVc0flYhTEFhyFi7mQyIyg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1.9471112557803871E-2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1.1729826545626805E-2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4.2504994302094033E-3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3mJPb2HUyU776eOZG5JqTiuoNDrvp9BtzArWGrmN5Wu0lT7K26uHn94dJgV0vHUAIJb18yQzVy0P33jY9O0Kg==" saltValue="mcCQbIr/6ai+lvtoI0OiI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2022-09-05T12:56:29Z</dcterms:modified>
</cp:coreProperties>
</file>