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TK Kloak AS (S049)\ØR2027\"/>
    </mc:Choice>
  </mc:AlternateContent>
  <xr:revisionPtr revIDLastSave="0" documentId="13_ncr:1_{54C7E953-9B99-4B54-B71A-EAF26EBDCBB4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4" i="7"/>
  <c r="C18" i="3" s="1"/>
  <c r="C16" i="6"/>
  <c r="C13" i="3" l="1"/>
  <c r="C12" i="11"/>
  <c r="C19" i="3" s="1"/>
  <c r="C12" i="7"/>
  <c r="C19" i="7" s="1"/>
  <c r="C11" i="4" s="1"/>
  <c r="C12" i="4" s="1"/>
  <c r="C15" i="4" s="1"/>
  <c r="C19" i="4" s="1"/>
  <c r="C24" i="4" s="1"/>
  <c r="C16" i="12"/>
  <c r="C20" i="3" s="1"/>
  <c r="C12" i="3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<sst xmlns="http://schemas.openxmlformats.org/spreadsheetml/2006/main" count="330" uniqueCount="151">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</sst>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e1kP26/+JHmfN9lKagnqKMV0Sf2XSuvSNV+Tl5VfVrjMMz0f4X6isv+iNFrmkhVzc4EIbeTfb0DSOFTYuqTWMg==" saltValue="LuAZ/uUqxaQ+404a77zjM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K+zIAIMEpBE43KFEaPCZ7ghd7y4kh8HkyV24O0c3fhRSd+eXqysIspII+joCiltm8Zjvvncv1ddcYfH/GtiB7Q==" saltValue="QdYOUUyTZchMCpBZ681+n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141</v>
      </c>
      <c r="C13" s="118">
        <v>314877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389059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74182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74182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LfobLNlqliXf/csgK6UhsiFOPcdGb1XU3BoYAUoUabYnq31zJSyBBRm4OA/a2S0d8H51L2zM2BdnQtL4fsGuPA==" saltValue="9vTJhQgwZZA13zIhtRWFT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rbIjLTPna7aVU11AHYsw8KJ7tJN4o3RopwiiiElUQ4JbhkCdPPlxCYNelNHHJG63gvWJ5H/hsaQBctMJ4t3pXg==" saltValue="Nik+YABaXD2x3Ek/YuCof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UDw4HOTYJteFiyVjS70m4ZgKvIlSeO/cVrP87UZRGYMqGkzpPvzS9Ub9r6ZwO6Llt3Anit8BwUlAUZSVkPkuMA==" saltValue="sMCccaxLAVl6lyorJh4uh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EhxK2V5veq1KM/ZcpIE9Zmzq0AEENbioKBM8lRbk2noGKFYjU6Ym6M0YqpCNcZzRG5cJgHD/3W10qCjMgFpoFw==" saltValue="oqAUjvP5UTsdfmJV3eU/W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GoVbCPMR5UaEWNCBbp4dL5AQMjFonv/b5cjA0YTZOH9h206Y+AR/TW2pCBYm0sGECi+nPB7+vXisAUYqTim9tw==" saltValue="jqUOFzy7FsywIHHXb24Jx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56842205.496972598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69755.715959999987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-252565.40853973315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1637456.5387469537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58296852.34313982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10-tillæg'!C24</f>
        <v>32600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74182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58403634.34313982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1CzqUu28hiDm3v67NXVWiOlwNF3xn3eKSEb59jiOWC6tNKABbfsY5R+MMiDg0S+gqYZ4vxtQJUA34D5nzwgVmg==" saltValue="1Dch5Bb0pslnG3kF5Ji/U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74559313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89283.915280000001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10-tillæg'!C19+'5.2. Varige tillæg'!C18+'5.2. Varige tillæg'!E18+'5.3. Engangstillæg'!C13+'5.3. Engangstillæg'!E13</f>
        <v>7884906.8489731662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82533503.764253169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75287888.779999986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7245614.984253183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20496521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27742135.984253183</v>
      </c>
      <c r="D19" s="27" t="s">
        <v>31</v>
      </c>
      <c r="E19" s="11"/>
    </row>
    <row r="20" spans="1:5" ht="44.25" customHeight="1" x14ac:dyDescent="0.25">
      <c r="A20" s="11"/>
      <c r="B20" s="49" t="s">
        <v>143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26.25" x14ac:dyDescent="0.25">
      <c r="A23" s="11"/>
      <c r="B23" s="52" t="s">
        <v>145</v>
      </c>
      <c r="C23" s="53">
        <f>100*20496521/(81925654+3756648)</f>
        <v>23.921533994266401</v>
      </c>
      <c r="D23" s="46" t="s">
        <v>146</v>
      </c>
      <c r="E23" s="11"/>
    </row>
    <row r="24" spans="1:5" ht="26.25" x14ac:dyDescent="0.25">
      <c r="A24" s="11"/>
      <c r="B24" s="52" t="s">
        <v>147</v>
      </c>
      <c r="C24" s="53">
        <f>C19/C12*100</f>
        <v>33.613180973747575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4YI6F21BKIEt/X/kazN/YTzSc57vHf97cBbREEgLVxi1ShU0Ha3LoC3UqXbdPheDCnNtZKRyj6J88OY0yteZAA==" saltValue="8ZAToO0MuTbV97S7YmxNT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55405420.833058007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89283.915280000001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-249097.30643636972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1596598.0550709574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56842205.496972598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32118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-40188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150</v>
      </c>
      <c r="C23" s="78">
        <v>56834135.496972598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4tsop646Y981wqshljji4EnpHD5TPE9C4BC96k+xcHLF7cFenrJMw3AqfX2q4RDyRn6l2IybrllArdR1NwD/+Q==" saltValue="aUfsPCCAjNezxfIdor/e6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12814810.929619038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-256296.21859238078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69755.715960000001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12628270.426986657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-252565.40853973315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45650549.804621957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0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45650549.804621957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-252565.40853973315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G2NHEcg0knL1z4WMeIhV/0hx7H548F1K0DP1Uo9TN9YyEQCbcg4iKdiGm51srTIVlFp7vNdpPZigompRe8btlg==" saltValue="CTXbHDzt4COpIrNPMoMZl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10879.392210000005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5616079.9731260911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63916.483637074794</v>
      </c>
      <c r="D12" s="46" t="s">
        <v>31</v>
      </c>
      <c r="E12" s="11"/>
    </row>
    <row r="13" spans="1:5" ht="15" customHeight="1" x14ac:dyDescent="0.25">
      <c r="A13" s="11"/>
      <c r="B13" s="98" t="s">
        <v>149</v>
      </c>
      <c r="C13" s="99">
        <v>49445</v>
      </c>
      <c r="D13" s="46" t="s">
        <v>31</v>
      </c>
      <c r="E13" s="11"/>
    </row>
    <row r="14" spans="1:5" ht="15" customHeight="1" x14ac:dyDescent="0.25">
      <c r="A14" s="11"/>
      <c r="B14" s="98"/>
      <c r="C14" s="99"/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25" t="s">
        <v>48</v>
      </c>
      <c r="C19" s="100">
        <f>SUM(C9:C18)</f>
        <v>5740320.8489731662</v>
      </c>
      <c r="D19" s="101" t="s">
        <v>31</v>
      </c>
      <c r="E19" s="11"/>
    </row>
    <row r="20" spans="1:5" ht="15" customHeight="1" x14ac:dyDescent="0.25">
      <c r="A20" s="11"/>
      <c r="B20" s="102"/>
      <c r="C20" s="103"/>
      <c r="D20" s="103"/>
      <c r="E20" s="11"/>
    </row>
    <row r="21" spans="1:5" ht="15" customHeight="1" x14ac:dyDescent="0.25">
      <c r="A21" s="11"/>
      <c r="B21" s="83" t="s">
        <v>39</v>
      </c>
      <c r="C21" s="84"/>
      <c r="D21" s="85"/>
      <c r="E21" s="11"/>
    </row>
    <row r="22" spans="1:5" ht="15" customHeight="1" x14ac:dyDescent="0.25">
      <c r="A22" s="11"/>
      <c r="B22" s="104" t="s">
        <v>49</v>
      </c>
      <c r="C22" s="33">
        <v>32600</v>
      </c>
      <c r="D22" s="46" t="s">
        <v>31</v>
      </c>
      <c r="E22" s="11"/>
    </row>
    <row r="23" spans="1:5" ht="15" customHeight="1" x14ac:dyDescent="0.25">
      <c r="A23" s="11"/>
      <c r="B23" s="104" t="s">
        <v>50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25" t="s">
        <v>48</v>
      </c>
      <c r="C24" s="100">
        <f>SUM(C22:C23)</f>
        <v>32600</v>
      </c>
      <c r="D24" s="101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9j1El762EuEDbgBKWX03cA5a6/ktF68MMiwYesRIUIc2gwUaySJUkRDBFDLJmh8EBIxNSdd36LXzj3iXNVpfMg==" saltValue="IdD5uHJWnHHyK8XScDLpmA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253250.15625676251</v>
      </c>
      <c r="D9" s="33">
        <v>157008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103466.60778999999</v>
      </c>
      <c r="D10" s="33">
        <v>114346</v>
      </c>
      <c r="E10" s="33">
        <f t="shared" ref="E10:E19" si="0">MAX(D10-C10,0)</f>
        <v>10879.392210000005</v>
      </c>
      <c r="F10" s="46" t="s">
        <v>31</v>
      </c>
      <c r="G10" s="11"/>
    </row>
    <row r="11" spans="1:7" ht="15" customHeight="1" x14ac:dyDescent="0.25">
      <c r="A11" s="11"/>
      <c r="B11" s="97" t="s">
        <v>139</v>
      </c>
      <c r="C11" s="33">
        <v>18444161.026873909</v>
      </c>
      <c r="D11" s="33">
        <v>24060241</v>
      </c>
      <c r="E11" s="33">
        <f t="shared" si="0"/>
        <v>5616079.9731260911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64789.516362925206</v>
      </c>
      <c r="D12" s="33">
        <v>128706</v>
      </c>
      <c r="E12" s="33">
        <f t="shared" si="0"/>
        <v>63916.483637074794</v>
      </c>
      <c r="F12" s="46" t="s">
        <v>31</v>
      </c>
      <c r="G12" s="11"/>
    </row>
    <row r="13" spans="1:7" ht="15" hidden="1" customHeight="1" x14ac:dyDescent="0.25">
      <c r="A13" s="11"/>
      <c r="B13" s="98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IKvyDGTO4tvFJqWpawn5m9UTWOwZNFJLD/OefbPcWmUsuRU7XNVV2EpE2SZuQrQMt3q28WTCGSgOUbyXEO4tIw==" saltValue="X+u9JEhDSR5iq7CyflcHX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20</v>
      </c>
      <c r="C10" s="33">
        <v>69180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69180</v>
      </c>
      <c r="D18" s="101" t="s">
        <v>31</v>
      </c>
      <c r="E18" s="100">
        <f>SUM(E10:E17)</f>
        <v>0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-1383.6000000000001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1959.3159599999997</v>
      </c>
      <c r="D21" s="46" t="s">
        <v>31</v>
      </c>
      <c r="E21" s="33">
        <f>SUM(E18:E20)*'8. Nøgletal'!C9</f>
        <v>0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69755.715959999987</v>
      </c>
      <c r="D22" s="101" t="s">
        <v>31</v>
      </c>
      <c r="E22" s="100">
        <f>SUM(E18:E21)</f>
        <v>0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1DGsrtZa6uvuIk+Cb4ZpGwdMgm/IsRLdFzeV1vy6mdo2W3avabyrfvm+CKB2atYpRh7mlDLMl6mGQvKS+YmLWw==" saltValue="D5IQOgtsTgacPuyrGpb99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20</v>
      </c>
      <c r="C10" s="33">
        <v>2075406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2075406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zY65wk9lKrjDDjhyq2Ar2b0RtmvNKvHFcojUgbQnJ7Oh+aG5pYQHV8smwSv4UJhiyB2WRB68FE+RcVXpmMjJ+Q==" saltValue="937vG0y7yIspXWitqpBqm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2026-08-20T12:09:15Z</dcterms:modified>
</cp:coreProperties>
</file>