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Rødding Vandværk A.M.B.A (V158)\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<sst xmlns="http://schemas.openxmlformats.org/spreadsheetml/2006/main" count="322" uniqueCount="153">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</sst>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8" t="s">
        <v>4</v>
      </c>
      <c r="E6" s="78"/>
      <c r="F6" s="78"/>
      <c r="G6" s="78"/>
      <c r="H6" s="3"/>
      <c r="I6" s="1"/>
    </row>
    <row r="7" spans="1:9" ht="15" customHeight="1" x14ac:dyDescent="0.35">
      <c r="A7" s="1"/>
      <c r="B7" s="1"/>
      <c r="C7" s="3"/>
      <c r="D7" s="78"/>
      <c r="E7" s="78"/>
      <c r="F7" s="78"/>
      <c r="G7" s="78"/>
      <c r="H7" s="3"/>
      <c r="I7" s="1"/>
    </row>
    <row r="8" spans="1:9" ht="15.5" x14ac:dyDescent="0.35">
      <c r="A8" s="1"/>
      <c r="B8" s="1"/>
      <c r="C8" s="4"/>
      <c r="D8" s="83" t="s">
        <v>105</v>
      </c>
      <c r="E8" s="83"/>
      <c r="F8" s="83"/>
      <c r="G8" s="83"/>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2" t="s">
        <v>5</v>
      </c>
      <c r="E11" s="82"/>
      <c r="F11" s="82"/>
      <c r="G11" s="82"/>
      <c r="H11" s="5"/>
      <c r="I11" s="1"/>
    </row>
    <row r="12" spans="1:9" x14ac:dyDescent="0.35">
      <c r="A12" s="1"/>
      <c r="B12" s="1"/>
      <c r="C12" s="1"/>
      <c r="D12" s="1"/>
      <c r="E12" s="1"/>
      <c r="F12" s="1"/>
      <c r="G12" s="1"/>
      <c r="H12" s="1"/>
      <c r="I12" s="1"/>
    </row>
    <row r="13" spans="1:9" x14ac:dyDescent="0.35">
      <c r="A13" s="1"/>
      <c r="B13" s="1"/>
      <c r="C13" s="6" t="s">
        <v>6</v>
      </c>
      <c r="D13" s="75" t="s">
        <v>78</v>
      </c>
      <c r="E13" s="76"/>
      <c r="F13" s="76"/>
      <c r="G13" s="77"/>
      <c r="H13" s="1"/>
      <c r="I13" s="1"/>
    </row>
    <row r="14" spans="1:9" x14ac:dyDescent="0.35">
      <c r="A14" s="1"/>
      <c r="B14" s="1"/>
      <c r="C14" s="6" t="s">
        <v>14</v>
      </c>
      <c r="D14" s="75" t="s">
        <v>110</v>
      </c>
      <c r="E14" s="76"/>
      <c r="F14" s="76"/>
      <c r="G14" s="77"/>
      <c r="H14" s="1"/>
      <c r="I14" s="1"/>
    </row>
    <row r="15" spans="1:9" x14ac:dyDescent="0.35">
      <c r="A15" s="1"/>
      <c r="B15" s="1"/>
      <c r="C15" s="6" t="s">
        <v>28</v>
      </c>
      <c r="D15" s="75" t="s">
        <v>64</v>
      </c>
      <c r="E15" s="76"/>
      <c r="F15" s="76"/>
      <c r="G15" s="77"/>
      <c r="H15" s="1"/>
      <c r="I15" s="1"/>
    </row>
    <row r="16" spans="1:9" x14ac:dyDescent="0.35">
      <c r="A16" s="1"/>
      <c r="B16" s="1"/>
      <c r="C16" s="6" t="s">
        <v>29</v>
      </c>
      <c r="D16" s="75" t="s">
        <v>79</v>
      </c>
      <c r="E16" s="76"/>
      <c r="F16" s="76"/>
      <c r="G16" s="77"/>
      <c r="H16" s="1"/>
      <c r="I16" s="1"/>
    </row>
    <row r="17" spans="1:9" x14ac:dyDescent="0.35">
      <c r="A17" s="1"/>
      <c r="B17" s="1"/>
      <c r="C17" s="6" t="s">
        <v>49</v>
      </c>
      <c r="D17" s="75" t="s">
        <v>80</v>
      </c>
      <c r="E17" s="76"/>
      <c r="F17" s="76"/>
      <c r="G17" s="77"/>
      <c r="H17" s="1"/>
      <c r="I17" s="1"/>
    </row>
    <row r="18" spans="1:9" x14ac:dyDescent="0.35">
      <c r="A18" s="1"/>
      <c r="B18" s="1"/>
      <c r="C18" s="6" t="s">
        <v>7</v>
      </c>
      <c r="D18" s="87" t="s">
        <v>11</v>
      </c>
      <c r="E18" s="88"/>
      <c r="F18" s="88"/>
      <c r="G18" s="89"/>
      <c r="H18" s="1"/>
      <c r="I18" s="1"/>
    </row>
    <row r="19" spans="1:9" x14ac:dyDescent="0.35">
      <c r="A19" s="1"/>
      <c r="B19" s="1"/>
      <c r="C19" s="6" t="s">
        <v>8</v>
      </c>
      <c r="D19" s="79" t="s">
        <v>81</v>
      </c>
      <c r="E19" s="80"/>
      <c r="F19" s="80"/>
      <c r="G19" s="81"/>
      <c r="H19" s="1"/>
      <c r="I19" s="1"/>
    </row>
    <row r="20" spans="1:9" x14ac:dyDescent="0.35">
      <c r="A20" s="1"/>
      <c r="B20" s="1"/>
      <c r="C20" s="6" t="s">
        <v>46</v>
      </c>
      <c r="D20" s="79" t="s">
        <v>113</v>
      </c>
      <c r="E20" s="80"/>
      <c r="F20" s="80"/>
      <c r="G20" s="81"/>
      <c r="H20" s="1"/>
      <c r="I20" s="1"/>
    </row>
    <row r="21" spans="1:9" x14ac:dyDescent="0.35">
      <c r="A21" s="1"/>
      <c r="B21" s="1"/>
      <c r="C21" s="6" t="s">
        <v>152</v>
      </c>
      <c r="D21" s="79" t="s">
        <v>108</v>
      </c>
      <c r="E21" s="80"/>
      <c r="F21" s="80"/>
      <c r="G21" s="81"/>
      <c r="H21" s="1"/>
      <c r="I21" s="1"/>
    </row>
    <row r="22" spans="1:9" x14ac:dyDescent="0.35">
      <c r="A22" s="1"/>
      <c r="B22" s="1"/>
      <c r="C22" s="6" t="s">
        <v>120</v>
      </c>
      <c r="D22" s="79" t="s">
        <v>35</v>
      </c>
      <c r="E22" s="80"/>
      <c r="F22" s="80"/>
      <c r="G22" s="81"/>
      <c r="H22" s="1"/>
      <c r="I22" s="1"/>
    </row>
    <row r="23" spans="1:9" x14ac:dyDescent="0.35">
      <c r="A23" s="1"/>
      <c r="B23" s="1"/>
      <c r="C23" s="6" t="s">
        <v>121</v>
      </c>
      <c r="D23" s="79" t="s">
        <v>36</v>
      </c>
      <c r="E23" s="80"/>
      <c r="F23" s="80"/>
      <c r="G23" s="81"/>
      <c r="H23" s="1"/>
      <c r="I23" s="1"/>
    </row>
    <row r="24" spans="1:9" x14ac:dyDescent="0.35">
      <c r="A24" s="1"/>
      <c r="B24" s="1"/>
      <c r="C24" s="6" t="s">
        <v>9</v>
      </c>
      <c r="D24" s="79" t="s">
        <v>53</v>
      </c>
      <c r="E24" s="80"/>
      <c r="F24" s="80"/>
      <c r="G24" s="81"/>
      <c r="H24" s="1"/>
      <c r="I24" s="1"/>
    </row>
    <row r="25" spans="1:9" x14ac:dyDescent="0.35">
      <c r="A25" s="1"/>
      <c r="B25" s="1"/>
      <c r="C25" s="6" t="s">
        <v>41</v>
      </c>
      <c r="D25" s="79" t="s">
        <v>30</v>
      </c>
      <c r="E25" s="80"/>
      <c r="F25" s="80"/>
      <c r="G25" s="81"/>
      <c r="H25" s="1"/>
      <c r="I25" s="1"/>
    </row>
    <row r="26" spans="1:9" x14ac:dyDescent="0.35">
      <c r="A26" s="1"/>
      <c r="B26" s="1"/>
      <c r="C26" s="6" t="s">
        <v>122</v>
      </c>
      <c r="D26" s="84" t="s">
        <v>47</v>
      </c>
      <c r="E26" s="85"/>
      <c r="F26" s="85"/>
      <c r="G26" s="86"/>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YsjwCxA8V6bxd5CRJlX8utjyWPXESSbMyRnerr/rT27nRl9ezz8oKyQrbNMLxt6Hr/BQDGzLrOebGR45S1XcCw==" saltValue="7enWRvbNv9sWmG7p8bGoz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0" t="s">
        <v>114</v>
      </c>
      <c r="C3" s="90"/>
      <c r="D3" s="90"/>
      <c r="E3" s="90"/>
      <c r="F3" s="90"/>
      <c r="G3" s="90"/>
      <c r="H3" s="90"/>
      <c r="I3" s="90"/>
      <c r="J3" s="90"/>
      <c r="K3" s="90"/>
      <c r="L3" s="1"/>
    </row>
    <row r="4" spans="1:12" ht="15" customHeight="1" x14ac:dyDescent="0.35">
      <c r="A4" s="1"/>
      <c r="B4" s="90"/>
      <c r="C4" s="90"/>
      <c r="D4" s="90"/>
      <c r="E4" s="90"/>
      <c r="F4" s="90"/>
      <c r="G4" s="90"/>
      <c r="H4" s="90"/>
      <c r="I4" s="90"/>
      <c r="J4" s="90"/>
      <c r="K4" s="90"/>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1" t="s">
        <v>101</v>
      </c>
      <c r="C8" s="112"/>
      <c r="D8" s="112"/>
      <c r="E8" s="112"/>
      <c r="F8" s="112"/>
      <c r="G8" s="112"/>
      <c r="H8" s="112"/>
      <c r="I8" s="112"/>
      <c r="J8" s="112"/>
      <c r="K8" s="113"/>
      <c r="L8" s="1"/>
    </row>
    <row r="9" spans="1:12" ht="39.75" customHeight="1" x14ac:dyDescent="0.35">
      <c r="A9" s="1"/>
      <c r="B9" s="48" t="s">
        <v>0</v>
      </c>
      <c r="C9" s="16" t="s">
        <v>1</v>
      </c>
      <c r="D9" s="127" t="s">
        <v>111</v>
      </c>
      <c r="E9" s="128"/>
      <c r="F9" s="127" t="s">
        <v>2</v>
      </c>
      <c r="G9" s="128"/>
      <c r="H9" s="127" t="s">
        <v>112</v>
      </c>
      <c r="I9" s="128"/>
      <c r="J9" s="127" t="s">
        <v>23</v>
      </c>
      <c r="K9" s="128"/>
      <c r="L9" s="1"/>
    </row>
    <row r="10" spans="1:12" x14ac:dyDescent="0.35">
      <c r="A10" s="1"/>
      <c r="B10" s="56" t="s">
        <v>136</v>
      </c>
      <c r="C10" s="29">
        <v>0</v>
      </c>
      <c r="D10" s="8">
        <v>0</v>
      </c>
      <c r="E10" s="12" t="s">
        <v>3</v>
      </c>
      <c r="F10" s="8">
        <f>IFERROR(D10/C10,0)</f>
        <v>0</v>
      </c>
      <c r="G10" s="12" t="s">
        <v>3</v>
      </c>
      <c r="H10" s="8">
        <v>0</v>
      </c>
      <c r="I10" s="12" t="s">
        <v>3</v>
      </c>
      <c r="J10" s="8">
        <v>0</v>
      </c>
      <c r="K10" s="12" t="s">
        <v>3</v>
      </c>
      <c r="L10" s="1"/>
    </row>
    <row r="11" spans="1:12" x14ac:dyDescent="0.35">
      <c r="A11" s="1"/>
      <c r="B11" s="64" t="s">
        <v>102</v>
      </c>
      <c r="C11" s="65"/>
      <c r="D11" s="66"/>
      <c r="E11" s="66"/>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Oqhdv+vaCa83p/em0IBRVFWpg43cuIbogKG4pFi3IAb+iJS24AJ/uTUfJS+g8VjBiOlp/iTludYvtbPgGJkZnA==" saltValue="gU9ANrwnz1XAF+46kGli0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115</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62" t="s">
        <v>15</v>
      </c>
      <c r="C9" s="62" t="s">
        <v>10</v>
      </c>
      <c r="D9" s="63"/>
      <c r="E9" s="62" t="s">
        <v>24</v>
      </c>
      <c r="F9" s="72"/>
      <c r="G9" s="1"/>
    </row>
    <row r="10" spans="1:7" x14ac:dyDescent="0.35">
      <c r="A10" s="1"/>
      <c r="B10" s="20" t="s">
        <v>134</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3" t="s">
        <v>67</v>
      </c>
      <c r="C12" s="10">
        <f>SUM(C10:C11)</f>
        <v>0</v>
      </c>
      <c r="D12" s="11" t="s">
        <v>3</v>
      </c>
      <c r="E12" s="10">
        <f>SUM(E10:E11)</f>
        <v>0</v>
      </c>
      <c r="F12" s="11" t="s">
        <v>3</v>
      </c>
      <c r="G12" s="1"/>
    </row>
    <row r="13" spans="1:7" x14ac:dyDescent="0.35">
      <c r="A13" s="1"/>
      <c r="B13" s="73" t="s">
        <v>98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uWQIBpEhPdQr5U6EpXlIEIdWtkK/CekHcJf2/UNSviNienL/at+4R9E1s9U3JUG3CW/9UnkP9jX8OLj8ljCyxg==" saltValue="+4bSoOAsrPvQa4y8c1UJK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116</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11" t="s">
        <v>42</v>
      </c>
      <c r="C7" s="112"/>
      <c r="D7" s="112"/>
      <c r="E7" s="112"/>
      <c r="F7" s="113"/>
      <c r="G7" s="1"/>
    </row>
    <row r="8" spans="1:7" x14ac:dyDescent="0.35">
      <c r="A8" s="1"/>
      <c r="B8" s="62" t="s">
        <v>15</v>
      </c>
      <c r="C8" s="62" t="s">
        <v>10</v>
      </c>
      <c r="D8" s="63"/>
      <c r="E8" s="62" t="s">
        <v>24</v>
      </c>
      <c r="F8" s="72"/>
      <c r="G8" s="1"/>
    </row>
    <row r="9" spans="1:7" x14ac:dyDescent="0.35">
      <c r="A9" s="1"/>
      <c r="B9" s="20" t="s">
        <v>135</v>
      </c>
      <c r="C9" s="19">
        <v>0</v>
      </c>
      <c r="D9" s="12" t="s">
        <v>3</v>
      </c>
      <c r="E9" s="19">
        <v>0</v>
      </c>
      <c r="F9" s="12" t="s">
        <v>3</v>
      </c>
      <c r="G9" s="1"/>
    </row>
    <row r="10" spans="1:7" x14ac:dyDescent="0.35">
      <c r="A10" s="1"/>
      <c r="B10" s="73" t="s">
        <v>107</v>
      </c>
      <c r="C10" s="10">
        <f>SUM(C9:C9)</f>
        <v>0</v>
      </c>
      <c r="D10" s="11" t="s">
        <v>3</v>
      </c>
      <c r="E10" s="10">
        <f>SUM(E9:E9)</f>
        <v>0</v>
      </c>
      <c r="F10" s="11" t="s">
        <v>3</v>
      </c>
      <c r="G10" s="1"/>
    </row>
    <row r="11" spans="1:7" x14ac:dyDescent="0.35">
      <c r="A11" s="1"/>
      <c r="B11" s="73"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9"/>
      <c r="C13" s="129"/>
      <c r="D13" s="129"/>
      <c r="E13" s="129"/>
      <c r="F13" s="129"/>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29"/>
      <c r="C20" s="129"/>
      <c r="D20" s="129"/>
      <c r="E20" s="129"/>
      <c r="F20" s="129"/>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PqamNSYG5WWOqCHSqL/1vfjVAM4L93rLnph0pl3AFxl8DfklkNGfUg1zs4RRl1sNqEZltCF9zqiyMJDyLrD7Gg==" saltValue="7bp1zyJ4/v/eHUiP+3qpY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117</v>
      </c>
      <c r="C3" s="106"/>
      <c r="D3" s="106"/>
      <c r="E3" s="106"/>
      <c r="F3" s="106"/>
      <c r="G3" s="1"/>
    </row>
    <row r="4" spans="1:7" ht="25.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1" t="s">
        <v>58</v>
      </c>
      <c r="C8" s="112"/>
      <c r="D8" s="112"/>
      <c r="E8" s="112"/>
      <c r="F8" s="113"/>
      <c r="G8" s="1"/>
    </row>
    <row r="9" spans="1:7" ht="15" customHeight="1" x14ac:dyDescent="0.35">
      <c r="A9" s="1"/>
      <c r="B9" s="71" t="s">
        <v>61</v>
      </c>
      <c r="C9" s="130" t="s">
        <v>10</v>
      </c>
      <c r="D9" s="131"/>
      <c r="E9" s="130" t="s">
        <v>24</v>
      </c>
      <c r="F9" s="131"/>
      <c r="G9" s="1"/>
    </row>
    <row r="10" spans="1:7" x14ac:dyDescent="0.35">
      <c r="A10" s="1"/>
      <c r="B10" s="20" t="s">
        <v>137</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cmlf+l0Z/dbokMqk5qMG7cgULQNWqevPhbglSNlM9paWyEnYd7zGyiMTKMYOa8xgI7fRXGGwcfZNLOzPB54SMw==" saltValue="BETXBQnkpX5KiP+uKl8Jq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118</v>
      </c>
      <c r="C3" s="106"/>
      <c r="D3" s="106"/>
      <c r="E3" s="106"/>
      <c r="F3" s="106"/>
      <c r="G3" s="1"/>
    </row>
    <row r="4" spans="1:7" ht="25.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1" t="s">
        <v>40</v>
      </c>
      <c r="C9" s="112"/>
      <c r="D9" s="112"/>
      <c r="E9" s="112"/>
      <c r="F9" s="113"/>
      <c r="G9" s="1"/>
    </row>
    <row r="10" spans="1:7" x14ac:dyDescent="0.35">
      <c r="A10" s="1"/>
      <c r="B10" s="71" t="s">
        <v>16</v>
      </c>
      <c r="C10" s="71" t="s">
        <v>10</v>
      </c>
      <c r="D10" s="72"/>
      <c r="E10" s="71" t="s">
        <v>24</v>
      </c>
      <c r="F10" s="72"/>
      <c r="G10" s="1"/>
    </row>
    <row r="11" spans="1:7" x14ac:dyDescent="0.35">
      <c r="A11" s="1"/>
      <c r="B11" s="20" t="s">
        <v>138</v>
      </c>
      <c r="C11" s="8">
        <v>0</v>
      </c>
      <c r="D11" s="12" t="s">
        <v>3</v>
      </c>
      <c r="E11" s="8">
        <v>0</v>
      </c>
      <c r="F11" s="12" t="s">
        <v>3</v>
      </c>
      <c r="G11" s="1"/>
    </row>
    <row r="12" spans="1:7" x14ac:dyDescent="0.35">
      <c r="A12" s="1"/>
      <c r="B12" s="73" t="s">
        <v>104</v>
      </c>
      <c r="C12" s="10">
        <f>SUM(C11:C11)</f>
        <v>0</v>
      </c>
      <c r="D12" s="11" t="s">
        <v>3</v>
      </c>
      <c r="E12" s="10">
        <f>SUM(E11:E11)</f>
        <v>0</v>
      </c>
      <c r="F12" s="11" t="s">
        <v>3</v>
      </c>
      <c r="G12" s="1"/>
    </row>
    <row r="13" spans="1:7" x14ac:dyDescent="0.35">
      <c r="A13" s="1"/>
      <c r="B13" s="73"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9"/>
      <c r="C15" s="129"/>
      <c r="D15" s="129"/>
      <c r="E15" s="129"/>
      <c r="F15" s="129"/>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29"/>
      <c r="C21" s="129"/>
      <c r="D21" s="129"/>
      <c r="E21" s="129"/>
      <c r="F21" s="129"/>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byhj2wXyX02CAH+4QrYusEjbcegcKZ0xy7f63pGeGkPf1r8iIiw0FLwUi8pf8g1zLw4wlrIfUQ/yx1A9K1el4w==" saltValue="oyV9M0mmpR5Nn1Lfyz2Pc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6" t="s">
        <v>119</v>
      </c>
      <c r="C3" s="106"/>
      <c r="D3" s="1"/>
    </row>
    <row r="4" spans="1:4" ht="25.5" customHeight="1" x14ac:dyDescent="0.35">
      <c r="A4" s="1"/>
      <c r="B4" s="106"/>
      <c r="C4" s="106"/>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3"/>
      <c r="C16" s="74"/>
      <c r="D16" s="1"/>
    </row>
    <row r="17" spans="1:4" x14ac:dyDescent="0.35">
      <c r="A17" s="1"/>
      <c r="B17" s="1"/>
      <c r="C17" s="1"/>
      <c r="D17" s="1"/>
    </row>
    <row r="18" spans="1:4" x14ac:dyDescent="0.35">
      <c r="A18" s="1"/>
      <c r="B18" s="1"/>
      <c r="C18" s="1"/>
      <c r="D18" s="1"/>
    </row>
    <row r="19" spans="1:4" x14ac:dyDescent="0.35">
      <c r="A19" s="1"/>
      <c r="B19" s="73" t="s">
        <v>44</v>
      </c>
      <c r="C19" s="74"/>
      <c r="D19" s="1"/>
    </row>
    <row r="20" spans="1:4" x14ac:dyDescent="0.35">
      <c r="A20" s="1"/>
      <c r="B20" s="23" t="s">
        <v>48</v>
      </c>
      <c r="C20" s="21">
        <v>1.7000000000000001E-2</v>
      </c>
      <c r="D20" s="1"/>
    </row>
    <row r="21" spans="1:4" x14ac:dyDescent="0.35">
      <c r="A21" s="1"/>
      <c r="B21" s="132"/>
      <c r="C21" s="133"/>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0bANuiCJe5V5LBIIF/OZFrnnZN1uqseAZ+OpnTRPwXDRbH2jM9ITGYxrI4nJrFPjy6CCRssoifvPYYKY+vFeuw==" saltValue="W00FYE7RrIczsUne0h9h1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82</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7" t="s">
        <v>12</v>
      </c>
      <c r="C8" s="57"/>
      <c r="D8" s="57"/>
      <c r="E8" s="57"/>
      <c r="F8" s="57"/>
      <c r="G8" s="1"/>
    </row>
    <row r="9" spans="1:7" x14ac:dyDescent="0.35">
      <c r="A9" s="1"/>
      <c r="B9" s="54" t="s">
        <v>55</v>
      </c>
      <c r="C9" s="54"/>
      <c r="D9" s="54"/>
      <c r="E9" s="7">
        <f>'Fane 3. Omkostninger i ØR2022'!E16</f>
        <v>2793458.6952958056</v>
      </c>
      <c r="F9" s="54" t="s">
        <v>3</v>
      </c>
      <c r="G9" s="1"/>
    </row>
    <row r="10" spans="1:7" ht="17.149999999999999" customHeight="1" x14ac:dyDescent="0.35">
      <c r="A10" s="1"/>
      <c r="B10" s="24" t="s">
        <v>50</v>
      </c>
      <c r="C10" s="54"/>
      <c r="D10" s="54"/>
      <c r="E10" s="7">
        <f>'Fane 8.1. Varige tillæg'!C13+'Fane 8.1. Varige tillæg'!E13</f>
        <v>0</v>
      </c>
      <c r="F10" s="54" t="s">
        <v>3</v>
      </c>
      <c r="G10" s="1"/>
    </row>
    <row r="11" spans="1:7" ht="17.149999999999999" customHeight="1" x14ac:dyDescent="0.35">
      <c r="A11" s="1"/>
      <c r="B11" s="24" t="s">
        <v>52</v>
      </c>
      <c r="C11" s="54"/>
      <c r="D11" s="54"/>
      <c r="E11" s="8">
        <f>-('Fane 10. Bortfald'!C13+'Fane 10. Bortfald'!E13)</f>
        <v>0</v>
      </c>
      <c r="F11" s="54" t="s">
        <v>3</v>
      </c>
      <c r="G11" s="1"/>
    </row>
    <row r="12" spans="1:7" ht="17.149999999999999" customHeight="1" x14ac:dyDescent="0.35">
      <c r="A12" s="1"/>
      <c r="B12" s="24" t="s">
        <v>54</v>
      </c>
      <c r="C12" s="54"/>
      <c r="D12" s="54"/>
      <c r="E12" s="8">
        <f>'Fane 9. Tilknyttet virksomhed'!C12+'Fane 9. Tilknyttet virksomhed'!E12</f>
        <v>0</v>
      </c>
      <c r="F12" s="54" t="s">
        <v>3</v>
      </c>
      <c r="G12" s="1"/>
    </row>
    <row r="13" spans="1:7" ht="17.149999999999999" customHeight="1" x14ac:dyDescent="0.35">
      <c r="A13" s="1"/>
      <c r="B13" s="24" t="s">
        <v>17</v>
      </c>
      <c r="C13" s="54"/>
      <c r="D13" s="54"/>
      <c r="E13" s="8">
        <f>SUM(E9:E12)*'Fane 11. Nøgletal'!C15</f>
        <v>99447.129552530678</v>
      </c>
      <c r="F13" s="54" t="s">
        <v>3</v>
      </c>
      <c r="G13" s="1"/>
    </row>
    <row r="14" spans="1:7" ht="17.149999999999999" customHeight="1" x14ac:dyDescent="0.35">
      <c r="A14" s="1"/>
      <c r="B14" s="24" t="s">
        <v>44</v>
      </c>
      <c r="C14" s="54"/>
      <c r="D14" s="54"/>
      <c r="E14" s="8">
        <f>-SUM(E9,E10:E13)*'Fane 11. Nøgletal'!C20</f>
        <v>-49179.39902242172</v>
      </c>
      <c r="F14" s="54" t="s">
        <v>3</v>
      </c>
      <c r="G14" s="1"/>
    </row>
    <row r="15" spans="1:7" ht="15" customHeight="1" x14ac:dyDescent="0.35">
      <c r="A15" s="1"/>
      <c r="B15" s="67" t="s">
        <v>19</v>
      </c>
      <c r="C15" s="28"/>
      <c r="D15" s="28"/>
      <c r="E15" s="9">
        <f>SUM(E9,E10:E14)</f>
        <v>2843726.4258259144</v>
      </c>
      <c r="F15" s="58" t="s">
        <v>3</v>
      </c>
      <c r="G15" s="1"/>
    </row>
    <row r="16" spans="1:7" ht="15" customHeight="1" x14ac:dyDescent="0.35">
      <c r="A16" s="1"/>
      <c r="B16" s="57" t="s">
        <v>11</v>
      </c>
      <c r="C16" s="57"/>
      <c r="D16" s="57"/>
      <c r="E16" s="57"/>
      <c r="F16" s="57"/>
      <c r="G16" s="1"/>
    </row>
    <row r="17" spans="1:7" ht="15" customHeight="1" x14ac:dyDescent="0.35">
      <c r="A17" s="1"/>
      <c r="B17" s="58" t="s">
        <v>11</v>
      </c>
      <c r="C17" s="58"/>
      <c r="D17" s="58"/>
      <c r="E17" s="9">
        <f>'Fane 4. Ikke-påvirkelige omk.'!C14</f>
        <v>1829360.1268526402</v>
      </c>
      <c r="F17" s="58" t="s">
        <v>3</v>
      </c>
      <c r="G17" s="1"/>
    </row>
    <row r="18" spans="1:7" ht="15" customHeight="1" x14ac:dyDescent="0.35">
      <c r="A18" s="1"/>
      <c r="B18" s="57" t="s">
        <v>36</v>
      </c>
      <c r="C18" s="57"/>
      <c r="D18" s="57"/>
      <c r="E18" s="57"/>
      <c r="F18" s="57"/>
      <c r="G18" s="1"/>
    </row>
    <row r="19" spans="1:7" ht="15" customHeight="1" x14ac:dyDescent="0.35">
      <c r="A19" s="1"/>
      <c r="B19" s="24" t="s">
        <v>33</v>
      </c>
      <c r="C19" s="54"/>
      <c r="D19" s="54"/>
      <c r="E19" s="8">
        <f>'Fane 8.2. Engangstillæg'!C11</f>
        <v>0</v>
      </c>
      <c r="F19" s="54" t="s">
        <v>3</v>
      </c>
      <c r="G19" s="1"/>
    </row>
    <row r="20" spans="1:7" x14ac:dyDescent="0.35">
      <c r="A20" s="1"/>
      <c r="B20" s="24" t="s">
        <v>34</v>
      </c>
      <c r="C20" s="54"/>
      <c r="D20" s="54"/>
      <c r="E20" s="8">
        <f>'Fane 8.2. Engangstillæg'!E11</f>
        <v>0</v>
      </c>
      <c r="F20" s="54" t="s">
        <v>3</v>
      </c>
      <c r="G20" s="1"/>
    </row>
    <row r="21" spans="1:7" x14ac:dyDescent="0.35">
      <c r="A21" s="1"/>
      <c r="B21" s="24" t="s">
        <v>106</v>
      </c>
      <c r="C21" s="54"/>
      <c r="D21" s="54"/>
      <c r="E21" s="8">
        <f>-SUM(E19:E20)*'Fane 11. Nøgletal'!C20</f>
        <v>0</v>
      </c>
      <c r="F21" s="54" t="s">
        <v>3</v>
      </c>
      <c r="G21" s="1"/>
    </row>
    <row r="22" spans="1:7" ht="15" customHeight="1" x14ac:dyDescent="0.35">
      <c r="A22" s="1"/>
      <c r="B22" s="67" t="s">
        <v>37</v>
      </c>
      <c r="C22" s="28"/>
      <c r="D22" s="28"/>
      <c r="E22" s="9">
        <f>SUM(E19:E21)</f>
        <v>0</v>
      </c>
      <c r="F22" s="58" t="s">
        <v>3</v>
      </c>
      <c r="G22" s="1"/>
    </row>
    <row r="23" spans="1:7" x14ac:dyDescent="0.35">
      <c r="A23" s="1"/>
      <c r="B23" s="57" t="s">
        <v>62</v>
      </c>
      <c r="C23" s="57"/>
      <c r="D23" s="57"/>
      <c r="E23" s="57"/>
      <c r="F23" s="57"/>
      <c r="G23" s="1"/>
    </row>
    <row r="24" spans="1:7" x14ac:dyDescent="0.35">
      <c r="A24" s="1"/>
      <c r="B24" s="67" t="s">
        <v>63</v>
      </c>
      <c r="C24" s="31"/>
      <c r="D24" s="31"/>
      <c r="E24" s="9">
        <f>'Fane 5. Kontrol af ØR2021'!E30</f>
        <v>0</v>
      </c>
      <c r="F24" s="58" t="s">
        <v>3</v>
      </c>
      <c r="G24" s="1"/>
    </row>
    <row r="25" spans="1:7" x14ac:dyDescent="0.35">
      <c r="A25" s="1"/>
      <c r="B25" s="57" t="s">
        <v>75</v>
      </c>
      <c r="C25" s="57"/>
      <c r="D25" s="57"/>
      <c r="E25" s="57"/>
      <c r="F25" s="57"/>
      <c r="G25" s="1"/>
    </row>
    <row r="26" spans="1:7" x14ac:dyDescent="0.35">
      <c r="A26" s="1"/>
      <c r="B26" s="58" t="s">
        <v>76</v>
      </c>
      <c r="C26" s="58"/>
      <c r="D26" s="58"/>
      <c r="E26" s="9">
        <f>'Fane 6. Skattesagen'!G12</f>
        <v>0</v>
      </c>
      <c r="F26" s="58" t="s">
        <v>3</v>
      </c>
      <c r="G26" s="1"/>
    </row>
    <row r="27" spans="1:7" x14ac:dyDescent="0.35">
      <c r="A27" s="1"/>
      <c r="B27" s="57" t="s">
        <v>39</v>
      </c>
      <c r="C27" s="57"/>
      <c r="D27" s="57"/>
      <c r="E27" s="10">
        <f>SUM(E15:E17:E22:E24:E26)</f>
        <v>4673086.5526785543</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HnZSWx+eu80tmRS1nx9rMU/nW3tqoMOsCyXP1dX+y67NgjkoSDde6BKUola/bvD7VV/+Y3inpU3SNAPHTflEmg==" saltValue="kkqlE3Zw51cUekrilvxJH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83</v>
      </c>
      <c r="C3" s="90"/>
      <c r="D3" s="90"/>
      <c r="E3" s="90"/>
      <c r="F3" s="90"/>
      <c r="G3" s="1"/>
    </row>
    <row r="4" spans="1:7" ht="15" customHeight="1" x14ac:dyDescent="0.35">
      <c r="A4" s="1"/>
      <c r="B4" s="90"/>
      <c r="C4" s="90"/>
      <c r="D4" s="90"/>
      <c r="E4" s="90"/>
      <c r="F4" s="90"/>
      <c r="G4" s="1"/>
    </row>
    <row r="5" spans="1:7" x14ac:dyDescent="0.35">
      <c r="A5" s="1"/>
      <c r="B5" s="91"/>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56</v>
      </c>
      <c r="C8" s="54"/>
      <c r="D8" s="54"/>
      <c r="E8" s="7">
        <f>'Fane 2.1. Økonomisk ramme 2023'!E15</f>
        <v>2843726.4258259144</v>
      </c>
      <c r="F8" s="54" t="s">
        <v>3</v>
      </c>
      <c r="G8" s="1"/>
    </row>
    <row r="9" spans="1:7" ht="15" customHeight="1" x14ac:dyDescent="0.35">
      <c r="A9" s="1"/>
      <c r="B9" s="55" t="s">
        <v>17</v>
      </c>
      <c r="C9" s="54"/>
      <c r="D9" s="54"/>
      <c r="E9" s="8">
        <f>SUM(E8:E8)*'Fane 11. Nøgletal'!C15</f>
        <v>101236.66075940256</v>
      </c>
      <c r="F9" s="54" t="s">
        <v>3</v>
      </c>
      <c r="G9" s="1"/>
    </row>
    <row r="10" spans="1:7" ht="15" customHeight="1" x14ac:dyDescent="0.35">
      <c r="A10" s="1"/>
      <c r="B10" s="55" t="s">
        <v>44</v>
      </c>
      <c r="C10" s="54"/>
      <c r="D10" s="54"/>
      <c r="E10" s="8">
        <f>-SUM(E8:E9)*'Fane 11. Nøgletal'!C20</f>
        <v>-50064.372471950388</v>
      </c>
      <c r="F10" s="54" t="s">
        <v>3</v>
      </c>
      <c r="G10" s="1"/>
    </row>
    <row r="11" spans="1:7" ht="15" customHeight="1" x14ac:dyDescent="0.35">
      <c r="A11" s="1"/>
      <c r="B11" s="28" t="s">
        <v>19</v>
      </c>
      <c r="C11" s="28"/>
      <c r="D11" s="28"/>
      <c r="E11" s="9">
        <f>SUM(E8:E10)</f>
        <v>2894898.7141133663</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omk.'!C14*(1+'Fane 11. Nøgletal'!C15)</f>
        <v>1894485.3473685943</v>
      </c>
      <c r="F13" s="58" t="s">
        <v>3</v>
      </c>
      <c r="G13" s="1"/>
    </row>
    <row r="14" spans="1:7" x14ac:dyDescent="0.35">
      <c r="A14" s="1"/>
      <c r="B14" s="57" t="s">
        <v>62</v>
      </c>
      <c r="C14" s="57"/>
      <c r="D14" s="57"/>
      <c r="E14" s="57"/>
      <c r="F14" s="57"/>
      <c r="G14" s="1"/>
    </row>
    <row r="15" spans="1:7" x14ac:dyDescent="0.35">
      <c r="A15" s="1"/>
      <c r="B15" s="58" t="s">
        <v>77</v>
      </c>
      <c r="C15" s="32"/>
      <c r="D15" s="32"/>
      <c r="E15" s="9">
        <f>'Fane 5. Kontrol af ØR2021'!E30</f>
        <v>0</v>
      </c>
      <c r="F15" s="58" t="s">
        <v>3</v>
      </c>
      <c r="G15" s="1"/>
    </row>
    <row r="16" spans="1:7" x14ac:dyDescent="0.35">
      <c r="A16" s="1"/>
      <c r="B16" s="57" t="s">
        <v>75</v>
      </c>
      <c r="C16" s="57"/>
      <c r="D16" s="57"/>
      <c r="E16" s="57"/>
      <c r="F16" s="57"/>
      <c r="G16" s="1"/>
    </row>
    <row r="17" spans="1:7" x14ac:dyDescent="0.35">
      <c r="A17" s="1"/>
      <c r="B17" s="58" t="s">
        <v>76</v>
      </c>
      <c r="C17" s="58"/>
      <c r="D17" s="58"/>
      <c r="E17" s="9">
        <f>'Fane 6. Skattesagen'!G13</f>
        <v>0</v>
      </c>
      <c r="F17" s="58" t="s">
        <v>3</v>
      </c>
      <c r="G17" s="1"/>
    </row>
    <row r="18" spans="1:7" x14ac:dyDescent="0.35">
      <c r="A18" s="1"/>
      <c r="B18" s="57" t="s">
        <v>57</v>
      </c>
      <c r="C18" s="57"/>
      <c r="D18" s="57"/>
      <c r="E18" s="10">
        <f>SUM(E11,E13,E15,E17)</f>
        <v>4789384.0614819601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1YFd+XPlverzzxxoHkr/+FRDqzz6ZeQh6f9VWXAnN56rtNypBEDs967AUWyrh76hwsp3JKHPsghZVVuSNvzPHA==" saltValue="W+4G80FBomInVk58kHuQ/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84</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65</v>
      </c>
      <c r="C8" s="54"/>
      <c r="D8" s="54"/>
      <c r="E8" s="7">
        <f>'Fane 2.2. Økonomisk ramme 2024'!E11</f>
        <v>2894898.7141133663</v>
      </c>
      <c r="F8" s="54" t="s">
        <v>3</v>
      </c>
      <c r="G8" s="1"/>
    </row>
    <row r="9" spans="1:7" ht="15" customHeight="1" x14ac:dyDescent="0.35">
      <c r="A9" s="1"/>
      <c r="B9" s="55" t="s">
        <v>17</v>
      </c>
      <c r="C9" s="54"/>
      <c r="D9" s="54"/>
      <c r="E9" s="8">
        <f>SUM(E8:E8)*'Fane 11. Nøgletal'!C15</f>
        <v>103058.39422243585</v>
      </c>
      <c r="F9" s="54" t="s">
        <v>3</v>
      </c>
      <c r="G9" s="1"/>
    </row>
    <row r="10" spans="1:7" ht="15" customHeight="1" x14ac:dyDescent="0.35">
      <c r="A10" s="1"/>
      <c r="B10" s="55" t="s">
        <v>44</v>
      </c>
      <c r="C10" s="54"/>
      <c r="D10" s="54"/>
      <c r="E10" s="8">
        <f>-SUM(E8:E9)*'Fane 11. Nøgletal'!C20</f>
        <v>-50965.270841708647</v>
      </c>
      <c r="F10" s="54" t="s">
        <v>3</v>
      </c>
      <c r="G10" s="1"/>
    </row>
    <row r="11" spans="1:7" x14ac:dyDescent="0.35">
      <c r="A11" s="1"/>
      <c r="B11" s="28" t="s">
        <v>19</v>
      </c>
      <c r="C11" s="28"/>
      <c r="D11" s="28"/>
      <c r="E11" s="9">
        <f>SUM(E8:E10)</f>
        <v>2946991.8374940935</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omk.'!C14*(1+'Fane 11. Nøgletal'!C15)^2</f>
        <v>1961929.0257349163</v>
      </c>
      <c r="F13" s="58" t="s">
        <v>3</v>
      </c>
      <c r="G13" s="1"/>
    </row>
    <row r="14" spans="1:7" ht="15" customHeight="1" x14ac:dyDescent="0.35">
      <c r="A14" s="1"/>
      <c r="B14" s="57" t="s">
        <v>62</v>
      </c>
      <c r="C14" s="57"/>
      <c r="D14" s="57"/>
      <c r="E14" s="57"/>
      <c r="F14" s="57"/>
      <c r="G14" s="1"/>
    </row>
    <row r="15" spans="1:7" ht="15" customHeight="1" x14ac:dyDescent="0.35">
      <c r="A15" s="1"/>
      <c r="B15" s="58" t="s">
        <v>63</v>
      </c>
      <c r="C15" s="32"/>
      <c r="D15" s="32"/>
      <c r="E15" s="9">
        <v>0</v>
      </c>
      <c r="F15" s="58" t="s">
        <v>3</v>
      </c>
      <c r="G15" s="1"/>
    </row>
    <row r="16" spans="1:7" ht="15" customHeight="1" x14ac:dyDescent="0.35">
      <c r="A16" s="1"/>
      <c r="B16" s="57" t="s">
        <v>75</v>
      </c>
      <c r="C16" s="57"/>
      <c r="D16" s="57"/>
      <c r="E16" s="57"/>
      <c r="F16" s="57"/>
      <c r="G16" s="1"/>
    </row>
    <row r="17" spans="1:7" ht="15" customHeight="1" x14ac:dyDescent="0.35">
      <c r="A17" s="1"/>
      <c r="B17" s="58" t="s">
        <v>76</v>
      </c>
      <c r="C17" s="58"/>
      <c r="D17" s="58"/>
      <c r="E17" s="9">
        <f>'Fane 6. Skattesagen'!G14</f>
        <v>0</v>
      </c>
      <c r="F17" s="58" t="s">
        <v>3</v>
      </c>
      <c r="G17" s="1"/>
    </row>
    <row r="18" spans="1:7" x14ac:dyDescent="0.35">
      <c r="A18" s="1"/>
      <c r="B18" s="57" t="s">
        <v>66</v>
      </c>
      <c r="C18" s="57"/>
      <c r="D18" s="57"/>
      <c r="E18" s="10">
        <f>SUM(E11,E13,E15,E17)</f>
        <v>4908920.8632290103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Noak8ZGRvXE3QLtLVRS3ZGk31h87YHft9ql7WcDyTv2dwX0u7rC+3WlYVk9nt4sm2SYvRu5O2MNJ/7ibbRHPEg==" saltValue="e+aQXvzYqx7Ht2SZ+405z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85</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86</v>
      </c>
      <c r="C8" s="54"/>
      <c r="D8" s="54"/>
      <c r="E8" s="7">
        <f>'Fane 2.3. Økonomisk ramme 2025'!E11</f>
        <v>2946991.8374940935</v>
      </c>
      <c r="F8" s="54" t="s">
        <v>3</v>
      </c>
      <c r="G8" s="1"/>
    </row>
    <row r="9" spans="1:7" ht="15" customHeight="1" x14ac:dyDescent="0.35">
      <c r="A9" s="1"/>
      <c r="B9" s="55" t="s">
        <v>17</v>
      </c>
      <c r="C9" s="54"/>
      <c r="D9" s="54"/>
      <c r="E9" s="8">
        <f>SUM(E8:E8)*'Fane 11. Nøgletal'!C15</f>
        <v>104912.90941478973</v>
      </c>
      <c r="F9" s="54" t="s">
        <v>3</v>
      </c>
      <c r="G9" s="1"/>
    </row>
    <row r="10" spans="1:7" ht="15" customHeight="1" x14ac:dyDescent="0.35">
      <c r="A10" s="1"/>
      <c r="B10" s="55" t="s">
        <v>44</v>
      </c>
      <c r="C10" s="54"/>
      <c r="D10" s="54"/>
      <c r="E10" s="8">
        <f>-SUM(E8:E9)*'Fane 11. Nøgletal'!C20</f>
        <v>-51882.380697451015</v>
      </c>
      <c r="F10" s="54" t="s">
        <v>3</v>
      </c>
      <c r="G10" s="1"/>
    </row>
    <row r="11" spans="1:7" x14ac:dyDescent="0.35">
      <c r="A11" s="1"/>
      <c r="B11" s="28" t="s">
        <v>19</v>
      </c>
      <c r="C11" s="28"/>
      <c r="D11" s="28"/>
      <c r="E11" s="9">
        <f>SUM(E8:E10)</f>
        <v>3000022.366211432</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omk.'!C14*(1+'Fane 11. Nøgletal'!C15)^3</f>
        <v>2031773.6990510796</v>
      </c>
      <c r="F13" s="58" t="s">
        <v>3</v>
      </c>
      <c r="G13" s="1"/>
    </row>
    <row r="14" spans="1:7" ht="15" customHeight="1" x14ac:dyDescent="0.35">
      <c r="A14" s="1"/>
      <c r="B14" s="57" t="s">
        <v>62</v>
      </c>
      <c r="C14" s="57"/>
      <c r="D14" s="57"/>
      <c r="E14" s="57"/>
      <c r="F14" s="57"/>
      <c r="G14" s="1"/>
    </row>
    <row r="15" spans="1:7" ht="15" customHeight="1" x14ac:dyDescent="0.35">
      <c r="A15" s="1"/>
      <c r="B15" s="58" t="s">
        <v>63</v>
      </c>
      <c r="C15" s="32"/>
      <c r="D15" s="32"/>
      <c r="E15" s="9">
        <v>0</v>
      </c>
      <c r="F15" s="58" t="s">
        <v>3</v>
      </c>
      <c r="G15" s="1"/>
    </row>
    <row r="16" spans="1:7" ht="15" customHeight="1" x14ac:dyDescent="0.35">
      <c r="A16" s="1"/>
      <c r="B16" s="57" t="s">
        <v>75</v>
      </c>
      <c r="C16" s="57"/>
      <c r="D16" s="57"/>
      <c r="E16" s="57"/>
      <c r="F16" s="57"/>
      <c r="G16" s="1"/>
    </row>
    <row r="17" spans="1:7" ht="15" customHeight="1" x14ac:dyDescent="0.35">
      <c r="A17" s="1"/>
      <c r="B17" s="58" t="s">
        <v>76</v>
      </c>
      <c r="C17" s="58"/>
      <c r="D17" s="58"/>
      <c r="E17" s="9">
        <f>'Fane 6. Skattesagen'!G15</f>
        <v>0</v>
      </c>
      <c r="F17" s="58" t="s">
        <v>3</v>
      </c>
      <c r="G17" s="1"/>
    </row>
    <row r="18" spans="1:7" x14ac:dyDescent="0.35">
      <c r="A18" s="1"/>
      <c r="B18" s="57" t="s">
        <v>87</v>
      </c>
      <c r="C18" s="57"/>
      <c r="D18" s="57"/>
      <c r="E18" s="10">
        <f>SUM(E11,E13,E15,E17)</f>
        <v>5031796.0652625114</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ZoLSjYVrkK9fcAlwNhppuwCiztbdqOY4YgqJB7xQaxVRR2F1EHkTVWetUQCITwGvoKMVlEriYcw+yzUMHcrsFQ==" saltValue="3rV2cCZzYEs/NelMbpkNk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88</v>
      </c>
      <c r="C3" s="106"/>
      <c r="D3" s="106"/>
      <c r="E3" s="106"/>
      <c r="F3" s="106"/>
      <c r="G3" s="1"/>
    </row>
    <row r="4" spans="1:7" ht="29.2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7" t="s">
        <v>89</v>
      </c>
      <c r="C8" s="57"/>
      <c r="D8" s="57"/>
      <c r="E8" s="57"/>
      <c r="F8" s="57"/>
      <c r="G8" s="1"/>
    </row>
    <row r="9" spans="1:7" x14ac:dyDescent="0.35">
      <c r="A9" s="1"/>
      <c r="B9" s="107" t="s">
        <v>22</v>
      </c>
      <c r="C9" s="107"/>
      <c r="D9" s="107"/>
      <c r="E9" s="7">
        <v>2807517.0562030366</v>
      </c>
      <c r="F9" s="54" t="s">
        <v>3</v>
      </c>
      <c r="G9" s="1"/>
    </row>
    <row r="10" spans="1:7" x14ac:dyDescent="0.35">
      <c r="A10" s="1"/>
      <c r="B10" s="108" t="s">
        <v>103</v>
      </c>
      <c r="C10" s="109"/>
      <c r="D10" s="110"/>
      <c r="E10" s="7">
        <v>0</v>
      </c>
      <c r="F10" s="54" t="s">
        <v>3</v>
      </c>
      <c r="G10" s="1"/>
    </row>
    <row r="11" spans="1:7" x14ac:dyDescent="0.35">
      <c r="A11" s="1"/>
      <c r="B11" s="93" t="s">
        <v>50</v>
      </c>
      <c r="C11" s="93"/>
      <c r="D11" s="93"/>
      <c r="E11" s="7">
        <v>0</v>
      </c>
      <c r="F11" s="54" t="s">
        <v>3</v>
      </c>
      <c r="G11" s="1"/>
    </row>
    <row r="12" spans="1:7" x14ac:dyDescent="0.35">
      <c r="A12" s="1"/>
      <c r="B12" s="93" t="s">
        <v>54</v>
      </c>
      <c r="C12" s="93"/>
      <c r="D12" s="93"/>
      <c r="E12" s="7">
        <v>0</v>
      </c>
      <c r="F12" s="54" t="s">
        <v>3</v>
      </c>
      <c r="G12" s="1"/>
    </row>
    <row r="13" spans="1:7" x14ac:dyDescent="0.35">
      <c r="A13" s="1"/>
      <c r="B13" s="93" t="s">
        <v>51</v>
      </c>
      <c r="C13" s="93"/>
      <c r="D13" s="93"/>
      <c r="E13" s="8">
        <v>0</v>
      </c>
      <c r="F13" s="54" t="s">
        <v>3</v>
      </c>
      <c r="G13" s="1"/>
    </row>
    <row r="14" spans="1:7" x14ac:dyDescent="0.35">
      <c r="A14" s="1"/>
      <c r="B14" s="93" t="s">
        <v>17</v>
      </c>
      <c r="C14" s="93"/>
      <c r="D14" s="93"/>
      <c r="E14" s="8">
        <f>E9*'Fane 11. Nøgletal'!C13+SUM(E11:E13)*'Fane 11. Nøgletal'!C14</f>
        <v>34251.708085677048</v>
      </c>
      <c r="F14" s="54" t="s">
        <v>3</v>
      </c>
      <c r="G14" s="1"/>
    </row>
    <row r="15" spans="1:7" x14ac:dyDescent="0.35">
      <c r="A15" s="1"/>
      <c r="B15" s="93" t="s">
        <v>44</v>
      </c>
      <c r="C15" s="93"/>
      <c r="D15" s="93"/>
      <c r="E15" s="8">
        <f>-SUM(E9:E14)*'Fane 11. Nøgletal'!C20</f>
        <v>-48310.068992908135</v>
      </c>
      <c r="F15" s="54" t="s">
        <v>3</v>
      </c>
      <c r="G15" s="1"/>
    </row>
    <row r="16" spans="1:7" x14ac:dyDescent="0.35">
      <c r="A16" s="1"/>
      <c r="B16" s="94" t="s">
        <v>19</v>
      </c>
      <c r="C16" s="94"/>
      <c r="D16" s="94"/>
      <c r="E16" s="33">
        <f>SUM(E9:E15)</f>
        <v>2793458.6952958056</v>
      </c>
      <c r="F16" s="34" t="s">
        <v>3</v>
      </c>
      <c r="G16" s="1"/>
    </row>
    <row r="17" spans="1:7" x14ac:dyDescent="0.35">
      <c r="A17" s="1"/>
      <c r="B17" s="95" t="s">
        <v>11</v>
      </c>
      <c r="C17" s="95"/>
      <c r="D17" s="95"/>
      <c r="E17" s="57"/>
      <c r="F17" s="57"/>
      <c r="G17" s="1"/>
    </row>
    <row r="18" spans="1:7" x14ac:dyDescent="0.35">
      <c r="A18" s="1"/>
      <c r="B18" s="96" t="s">
        <v>11</v>
      </c>
      <c r="C18" s="96"/>
      <c r="D18" s="96"/>
      <c r="E18" s="9">
        <v>1772380.0584586002</v>
      </c>
      <c r="F18" s="58" t="s">
        <v>3</v>
      </c>
      <c r="G18" s="1"/>
    </row>
    <row r="19" spans="1:7" ht="15.4" customHeight="1" x14ac:dyDescent="0.35">
      <c r="A19" s="1"/>
      <c r="B19" s="57" t="s">
        <v>36</v>
      </c>
      <c r="C19" s="57"/>
      <c r="D19" s="57"/>
      <c r="E19" s="57"/>
      <c r="F19" s="57"/>
      <c r="G19" s="1"/>
    </row>
    <row r="20" spans="1:7" ht="15.75" customHeight="1" x14ac:dyDescent="0.35">
      <c r="A20" s="1"/>
      <c r="B20" s="97" t="s">
        <v>33</v>
      </c>
      <c r="C20" s="98"/>
      <c r="D20" s="99"/>
      <c r="E20" s="52">
        <v>0</v>
      </c>
      <c r="F20" s="27" t="s">
        <v>3</v>
      </c>
      <c r="G20" s="1"/>
    </row>
    <row r="21" spans="1:7" x14ac:dyDescent="0.35">
      <c r="A21" s="1"/>
      <c r="B21" s="97" t="s">
        <v>34</v>
      </c>
      <c r="C21" s="98"/>
      <c r="D21" s="99"/>
      <c r="E21" s="52">
        <v>0</v>
      </c>
      <c r="F21" s="27" t="s">
        <v>3</v>
      </c>
      <c r="G21" s="1"/>
    </row>
    <row r="22" spans="1:7" x14ac:dyDescent="0.35">
      <c r="A22" s="1"/>
      <c r="B22" s="100" t="s">
        <v>37</v>
      </c>
      <c r="C22" s="101"/>
      <c r="D22" s="102"/>
      <c r="E22" s="9">
        <f>SUM(E20:E21)</f>
        <v>0</v>
      </c>
      <c r="F22" s="9" t="s">
        <v>3</v>
      </c>
      <c r="G22" s="1"/>
    </row>
    <row r="23" spans="1:7" ht="15.75" customHeight="1" x14ac:dyDescent="0.35">
      <c r="A23" s="1"/>
      <c r="B23" s="57" t="s">
        <v>62</v>
      </c>
      <c r="C23" s="57"/>
      <c r="D23" s="57"/>
      <c r="E23" s="57"/>
      <c r="F23" s="57"/>
      <c r="G23" s="1"/>
    </row>
    <row r="24" spans="1:7" x14ac:dyDescent="0.35">
      <c r="A24" s="1"/>
      <c r="B24" s="67" t="s">
        <v>27</v>
      </c>
      <c r="C24" s="28"/>
      <c r="D24" s="28"/>
      <c r="E24" s="9">
        <v>372934.74779607827</v>
      </c>
      <c r="F24" s="58" t="s">
        <v>3</v>
      </c>
      <c r="G24" s="1"/>
    </row>
    <row r="25" spans="1:7" x14ac:dyDescent="0.35">
      <c r="A25" s="1"/>
      <c r="B25" s="67" t="s">
        <v>63</v>
      </c>
      <c r="C25" s="28"/>
      <c r="D25" s="28"/>
      <c r="E25" s="9">
        <v>0</v>
      </c>
      <c r="F25" s="58" t="s">
        <v>3</v>
      </c>
      <c r="G25" s="1"/>
    </row>
    <row r="26" spans="1:7" x14ac:dyDescent="0.35">
      <c r="A26" s="1"/>
      <c r="B26" s="57" t="s">
        <v>75</v>
      </c>
      <c r="C26" s="57"/>
      <c r="D26" s="57"/>
      <c r="E26" s="57"/>
      <c r="F26" s="57"/>
      <c r="G26" s="1"/>
    </row>
    <row r="27" spans="1:7" x14ac:dyDescent="0.35">
      <c r="A27" s="1"/>
      <c r="B27" s="103" t="s">
        <v>76</v>
      </c>
      <c r="C27" s="104"/>
      <c r="D27" s="105"/>
      <c r="E27" s="9">
        <f>'Fane 6. Skattesagen'!G11</f>
        <v>0</v>
      </c>
      <c r="F27" s="58" t="s">
        <v>3</v>
      </c>
      <c r="G27" s="1"/>
    </row>
    <row r="28" spans="1:7" ht="15" customHeight="1" x14ac:dyDescent="0.35">
      <c r="A28" s="1"/>
      <c r="B28" s="35" t="s">
        <v>147</v>
      </c>
      <c r="C28" s="35"/>
      <c r="D28" s="35"/>
      <c r="E28" s="36">
        <f>E16+E18+E22+E24+E25+E27</f>
        <v>4938773.5015504835</v>
      </c>
      <c r="F28" s="37" t="s">
        <v>3</v>
      </c>
      <c r="G28" s="1"/>
    </row>
    <row r="29" spans="1:7" ht="27" customHeight="1" x14ac:dyDescent="0.35">
      <c r="A29" s="1"/>
      <c r="B29" s="92" t="s">
        <v>90</v>
      </c>
      <c r="C29" s="92"/>
      <c r="D29" s="92"/>
      <c r="E29" s="92"/>
      <c r="F29" s="92"/>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EJycBFTTgXJpiXsmQT8STnzDlCnLTDM1/UwF/XvwNqjyybdI39458E40D2t7MdttcAlnwrnxTU93frOmF8c2hg==" saltValue="A0JT9ptbjfnieBlmdY/E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0" t="s">
        <v>43</v>
      </c>
      <c r="C3" s="90"/>
      <c r="D3" s="90"/>
      <c r="E3" s="1"/>
      <c r="F3" s="1"/>
    </row>
    <row r="4" spans="1:6" ht="15" customHeight="1" x14ac:dyDescent="0.35">
      <c r="A4" s="1"/>
      <c r="B4" s="90"/>
      <c r="C4" s="90"/>
      <c r="D4" s="90"/>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1" t="s">
        <v>91</v>
      </c>
      <c r="C8" s="112"/>
      <c r="D8" s="113"/>
      <c r="E8" s="1"/>
      <c r="F8" s="1"/>
    </row>
    <row r="9" spans="1:6" ht="15" customHeight="1" x14ac:dyDescent="0.35">
      <c r="A9" s="1"/>
      <c r="B9" s="17" t="s">
        <v>25</v>
      </c>
      <c r="C9" s="58" t="s">
        <v>109</v>
      </c>
      <c r="D9" s="58"/>
      <c r="E9" s="1"/>
      <c r="F9" s="1"/>
    </row>
    <row r="10" spans="1:6" x14ac:dyDescent="0.35">
      <c r="A10" s="1"/>
      <c r="B10" s="23" t="s">
        <v>127</v>
      </c>
      <c r="C10" s="8">
        <v>1691057</v>
      </c>
      <c r="D10" s="12" t="s">
        <v>3</v>
      </c>
      <c r="E10" s="1"/>
      <c r="F10" s="1"/>
    </row>
    <row r="11" spans="1:6" x14ac:dyDescent="0.35">
      <c r="A11" s="1"/>
      <c r="B11" s="23" t="s">
        <v>128</v>
      </c>
      <c r="C11" s="8">
        <v>7912</v>
      </c>
      <c r="D11" s="12" t="s">
        <v>3</v>
      </c>
      <c r="E11" s="1"/>
      <c r="F11" s="1"/>
    </row>
    <row r="12" spans="1:6" x14ac:dyDescent="0.35">
      <c r="A12" s="1"/>
      <c r="B12" s="23" t="s">
        <v>129</v>
      </c>
      <c r="C12" s="8">
        <v>6780</v>
      </c>
      <c r="D12" s="12" t="s">
        <v>3</v>
      </c>
      <c r="E12" s="1"/>
      <c r="F12" s="1"/>
    </row>
    <row r="13" spans="1:6" x14ac:dyDescent="0.35">
      <c r="A13" s="1"/>
      <c r="B13" s="73" t="s">
        <v>92</v>
      </c>
      <c r="C13" s="10">
        <f>SUM(C10:C12)</f>
        <v>1705749</v>
      </c>
      <c r="D13" s="11" t="s">
        <v>3</v>
      </c>
      <c r="E13" s="1"/>
      <c r="F13" s="1"/>
    </row>
    <row r="14" spans="1:6" x14ac:dyDescent="0.35">
      <c r="A14" s="1"/>
      <c r="B14" s="73" t="s">
        <v>93</v>
      </c>
      <c r="C14" s="10">
        <f>C13*(1+'Fane 11. Nøgletal'!C15)^2</f>
        <v>1829360.1268526402</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FhaJq6zptOey8mtxGwJEPshAv4KUFq7NVJxxXFjwn5GhwbURIY5B6JTtTF8WoKspYgGmWnSDATPtXfY5iAQCGQ==" saltValue="w0dTOvYE7UKuu2NSolh/f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6" t="s">
        <v>151</v>
      </c>
      <c r="C3" s="106"/>
      <c r="D3" s="106"/>
      <c r="E3" s="106"/>
      <c r="F3" s="106"/>
      <c r="G3" s="1"/>
    </row>
    <row r="4" spans="1:7" ht="15" customHeight="1" x14ac:dyDescent="0.35">
      <c r="A4" s="1"/>
      <c r="B4" s="106"/>
      <c r="C4" s="106"/>
      <c r="D4" s="106"/>
      <c r="E4" s="106"/>
      <c r="F4" s="106"/>
      <c r="G4" s="1"/>
    </row>
    <row r="5" spans="1:7" ht="15" customHeight="1" x14ac:dyDescent="0.35">
      <c r="A5" s="1"/>
      <c r="B5" s="53"/>
      <c r="C5" s="53"/>
      <c r="D5" s="53"/>
      <c r="E5" s="53"/>
      <c r="F5" s="53"/>
      <c r="G5" s="1"/>
    </row>
    <row r="6" spans="1:7" ht="15" customHeight="1" x14ac:dyDescent="0.35">
      <c r="A6" s="1"/>
      <c r="B6" s="53"/>
      <c r="C6" s="53"/>
      <c r="D6" s="53"/>
      <c r="E6" s="53"/>
      <c r="F6" s="53"/>
      <c r="G6" s="1"/>
    </row>
    <row r="7" spans="1:7" x14ac:dyDescent="0.35">
      <c r="A7" s="1"/>
      <c r="B7" s="1"/>
      <c r="C7" s="1"/>
      <c r="D7" s="1"/>
      <c r="E7" s="1"/>
      <c r="F7" s="1"/>
      <c r="G7" s="1"/>
    </row>
    <row r="8" spans="1:7" x14ac:dyDescent="0.35">
      <c r="A8" s="1"/>
      <c r="B8" s="111" t="s">
        <v>72</v>
      </c>
      <c r="C8" s="112"/>
      <c r="D8" s="112"/>
      <c r="E8" s="112"/>
      <c r="F8" s="113"/>
      <c r="G8" s="1"/>
    </row>
    <row r="9" spans="1:7" x14ac:dyDescent="0.35">
      <c r="A9" s="1"/>
      <c r="B9" s="118" t="s">
        <v>94</v>
      </c>
      <c r="C9" s="119"/>
      <c r="D9" s="120"/>
      <c r="E9" s="8">
        <v>681321.23460383713</v>
      </c>
      <c r="F9" s="12" t="s">
        <v>3</v>
      </c>
      <c r="G9" s="1"/>
    </row>
    <row r="10" spans="1:7" x14ac:dyDescent="0.35">
      <c r="A10" s="1"/>
      <c r="B10" s="118" t="s">
        <v>130</v>
      </c>
      <c r="C10" s="119"/>
      <c r="D10" s="120"/>
      <c r="E10" s="8">
        <v>681321.23460383713</v>
      </c>
      <c r="F10" s="12" t="s">
        <v>3</v>
      </c>
      <c r="G10" s="1"/>
    </row>
    <row r="11" spans="1:7" x14ac:dyDescent="0.35">
      <c r="A11" s="1"/>
      <c r="B11" s="73"/>
      <c r="C11" s="22"/>
      <c r="D11" s="22"/>
      <c r="E11" s="22"/>
      <c r="F11" s="74"/>
      <c r="G11" s="1"/>
    </row>
    <row r="12" spans="1:7" ht="68.25" customHeight="1" x14ac:dyDescent="0.35">
      <c r="A12" s="1"/>
      <c r="B12" s="124" t="s">
        <v>148</v>
      </c>
      <c r="C12" s="125"/>
      <c r="D12" s="125"/>
      <c r="E12" s="125"/>
      <c r="F12" s="126"/>
      <c r="G12" s="1"/>
    </row>
    <row r="13" spans="1:7" ht="27" customHeight="1" x14ac:dyDescent="0.35">
      <c r="A13" s="1"/>
      <c r="B13" s="1"/>
      <c r="C13" s="1"/>
      <c r="D13" s="1"/>
      <c r="E13" s="1"/>
      <c r="F13" s="1"/>
      <c r="G13" s="1"/>
    </row>
    <row r="14" spans="1:7" ht="28.5" customHeight="1" x14ac:dyDescent="0.35">
      <c r="A14" s="1"/>
      <c r="B14" s="111" t="s">
        <v>73</v>
      </c>
      <c r="C14" s="112"/>
      <c r="D14" s="112"/>
      <c r="E14" s="112"/>
      <c r="F14" s="113"/>
      <c r="G14" s="1"/>
    </row>
    <row r="15" spans="1:7" x14ac:dyDescent="0.35">
      <c r="A15" s="1"/>
      <c r="B15" s="118" t="s">
        <v>95</v>
      </c>
      <c r="C15" s="119"/>
      <c r="D15" s="120"/>
      <c r="E15" s="8">
        <v>0</v>
      </c>
      <c r="F15" s="12" t="s">
        <v>3</v>
      </c>
      <c r="G15" s="1"/>
    </row>
    <row r="16" spans="1:7" x14ac:dyDescent="0.35">
      <c r="A16" s="1"/>
      <c r="B16" s="118" t="s">
        <v>131</v>
      </c>
      <c r="C16" s="119"/>
      <c r="D16" s="120"/>
      <c r="E16" s="8">
        <v>0</v>
      </c>
      <c r="F16" s="12" t="s">
        <v>3</v>
      </c>
      <c r="G16" s="1"/>
    </row>
    <row r="17" spans="1:7" x14ac:dyDescent="0.35">
      <c r="A17" s="1"/>
      <c r="B17" s="73"/>
      <c r="C17" s="22"/>
      <c r="D17" s="22"/>
      <c r="E17" s="22"/>
      <c r="F17" s="74"/>
      <c r="G17" s="1"/>
    </row>
    <row r="18" spans="1:7" ht="31.5" customHeight="1" x14ac:dyDescent="0.35">
      <c r="A18" s="1"/>
      <c r="B18" s="124" t="s">
        <v>149</v>
      </c>
      <c r="C18" s="125"/>
      <c r="D18" s="125"/>
      <c r="E18" s="125"/>
      <c r="F18" s="126"/>
      <c r="G18" s="1"/>
    </row>
    <row r="19" spans="1:7" ht="28.5" customHeight="1" x14ac:dyDescent="0.35">
      <c r="A19" s="1"/>
      <c r="B19" s="1"/>
      <c r="C19" s="1"/>
      <c r="D19" s="1"/>
      <c r="E19" s="1"/>
      <c r="F19" s="1"/>
      <c r="G19" s="1"/>
    </row>
    <row r="20" spans="1:7" ht="28.5" customHeight="1" x14ac:dyDescent="0.35">
      <c r="A20" s="1"/>
      <c r="B20" s="64" t="s">
        <v>96</v>
      </c>
      <c r="C20" s="65"/>
      <c r="D20" s="65"/>
      <c r="E20" s="65"/>
      <c r="F20" s="66"/>
      <c r="G20" s="1"/>
    </row>
    <row r="21" spans="1:7" x14ac:dyDescent="0.35">
      <c r="A21" s="1"/>
      <c r="B21" s="68" t="s">
        <v>97</v>
      </c>
      <c r="C21" s="69"/>
      <c r="D21" s="70"/>
      <c r="E21" s="8">
        <v>4945564.0119790751</v>
      </c>
      <c r="F21" s="12" t="s">
        <v>3</v>
      </c>
      <c r="G21" s="1"/>
    </row>
    <row r="22" spans="1:7" x14ac:dyDescent="0.35">
      <c r="A22" s="1"/>
      <c r="B22" s="68" t="s">
        <v>132</v>
      </c>
      <c r="C22" s="69"/>
      <c r="D22" s="70"/>
      <c r="E22" s="8">
        <v>3881781</v>
      </c>
      <c r="F22" s="12" t="s">
        <v>3</v>
      </c>
      <c r="G22" s="1"/>
    </row>
    <row r="23" spans="1:7" x14ac:dyDescent="0.35">
      <c r="A23" s="1"/>
      <c r="B23" s="68" t="s">
        <v>26</v>
      </c>
      <c r="C23" s="69"/>
      <c r="D23" s="70"/>
      <c r="E23" s="8">
        <v>0</v>
      </c>
      <c r="F23" s="12" t="s">
        <v>3</v>
      </c>
      <c r="G23" s="1"/>
    </row>
    <row r="24" spans="1:7" x14ac:dyDescent="0.35">
      <c r="A24" s="1"/>
      <c r="B24" s="59" t="s">
        <v>150</v>
      </c>
      <c r="C24" s="60"/>
      <c r="D24" s="61"/>
      <c r="E24" s="51">
        <f>E21-(E22-E23)</f>
        <v>1063783.0119790751</v>
      </c>
      <c r="F24" s="15" t="s">
        <v>3</v>
      </c>
      <c r="G24" s="1"/>
    </row>
    <row r="25" spans="1:7" x14ac:dyDescent="0.35">
      <c r="A25" s="1"/>
      <c r="B25" s="73"/>
      <c r="C25" s="22"/>
      <c r="D25" s="22"/>
      <c r="E25" s="22"/>
      <c r="F25" s="74"/>
      <c r="G25" s="1"/>
    </row>
    <row r="26" spans="1:7" ht="33.75" customHeight="1" x14ac:dyDescent="0.35">
      <c r="A26" s="1"/>
      <c r="B26" s="1"/>
      <c r="C26" s="1"/>
      <c r="D26" s="1"/>
      <c r="E26" s="1"/>
      <c r="F26" s="1"/>
      <c r="G26" s="1"/>
    </row>
    <row r="27" spans="1:7" ht="28.5" customHeight="1" x14ac:dyDescent="0.35">
      <c r="A27" s="1"/>
      <c r="B27" s="111" t="s">
        <v>133</v>
      </c>
      <c r="C27" s="112"/>
      <c r="D27" s="112"/>
      <c r="E27" s="112"/>
      <c r="F27" s="113"/>
      <c r="G27" s="1"/>
    </row>
    <row r="28" spans="1:7" x14ac:dyDescent="0.3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35">
      <c r="A29" s="1"/>
      <c r="B29" s="121" t="s">
        <v>45</v>
      </c>
      <c r="C29" s="122"/>
      <c r="D29" s="123"/>
      <c r="E29" s="8">
        <v>2</v>
      </c>
      <c r="F29" s="12" t="s">
        <v>18</v>
      </c>
      <c r="G29" s="1"/>
    </row>
    <row r="30" spans="1:7" x14ac:dyDescent="0.35">
      <c r="A30" s="1"/>
      <c r="B30" s="114" t="s">
        <v>74</v>
      </c>
      <c r="C30" s="114"/>
      <c r="D30" s="114"/>
      <c r="E30" s="9">
        <f>E28/E29</f>
        <v>0</v>
      </c>
      <c r="F30" s="15" t="s">
        <v>3</v>
      </c>
      <c r="G30" s="1"/>
    </row>
    <row r="31" spans="1:7" x14ac:dyDescent="0.35">
      <c r="A31" s="1"/>
      <c r="B31" s="115"/>
      <c r="C31" s="116"/>
      <c r="D31" s="116"/>
      <c r="E31" s="116"/>
      <c r="F31" s="11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Gp0Anv6xaKGCk6pPRox0Ad9KnzgzVMgbEpypkqRwrrxgRNmESSVVdsAgWf8XaTZ8CQzVxqJXRYM6WztJhXo56Q==" saltValue="7qLADUH+DMw8LwIRlXr2D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0" t="s">
        <v>126</v>
      </c>
      <c r="C3" s="90"/>
      <c r="D3" s="90"/>
      <c r="E3" s="90"/>
      <c r="F3" s="90"/>
      <c r="G3" s="90"/>
      <c r="H3" s="90"/>
      <c r="I3" s="1"/>
    </row>
    <row r="4" spans="1:9" ht="15" customHeight="1" x14ac:dyDescent="0.35">
      <c r="A4" s="1"/>
      <c r="B4" s="90"/>
      <c r="C4" s="90"/>
      <c r="D4" s="90"/>
      <c r="E4" s="90"/>
      <c r="F4" s="90"/>
      <c r="G4" s="90"/>
      <c r="H4" s="90"/>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1" t="s">
        <v>123</v>
      </c>
      <c r="C8" s="112"/>
      <c r="D8" s="112"/>
      <c r="E8" s="112"/>
      <c r="F8" s="112"/>
      <c r="G8" s="112"/>
      <c r="H8" s="113"/>
      <c r="I8" s="1"/>
    </row>
    <row r="9" spans="1:9" ht="15" customHeight="1" x14ac:dyDescent="0.35">
      <c r="A9" s="1"/>
      <c r="B9" s="103" t="s">
        <v>124</v>
      </c>
      <c r="C9" s="104"/>
      <c r="D9" s="104"/>
      <c r="E9" s="104"/>
      <c r="F9" s="104"/>
      <c r="G9" s="104"/>
      <c r="H9" s="105"/>
      <c r="I9" s="1"/>
    </row>
    <row r="10" spans="1:9" x14ac:dyDescent="0.35">
      <c r="A10" s="1"/>
      <c r="B10" s="108" t="s">
        <v>139</v>
      </c>
      <c r="C10" s="109"/>
      <c r="D10" s="109"/>
      <c r="E10" s="109"/>
      <c r="F10" s="110"/>
      <c r="G10" s="50">
        <v>0</v>
      </c>
      <c r="H10" s="8" t="s">
        <v>3</v>
      </c>
      <c r="I10" s="1"/>
    </row>
    <row r="11" spans="1:9" x14ac:dyDescent="0.35">
      <c r="A11" s="1"/>
      <c r="B11" s="108" t="s">
        <v>140</v>
      </c>
      <c r="C11" s="109"/>
      <c r="D11" s="109"/>
      <c r="E11" s="109"/>
      <c r="F11" s="110"/>
      <c r="G11" s="50">
        <v>0</v>
      </c>
      <c r="H11" s="8" t="s">
        <v>3</v>
      </c>
      <c r="I11" s="1"/>
    </row>
    <row r="12" spans="1:9" x14ac:dyDescent="0.35">
      <c r="A12" s="1"/>
      <c r="B12" s="108" t="s">
        <v>141</v>
      </c>
      <c r="C12" s="109"/>
      <c r="D12" s="109"/>
      <c r="E12" s="109"/>
      <c r="F12" s="110"/>
      <c r="G12" s="8">
        <v>0</v>
      </c>
      <c r="H12" s="8" t="s">
        <v>3</v>
      </c>
      <c r="I12" s="1"/>
    </row>
    <row r="13" spans="1:9" x14ac:dyDescent="0.35">
      <c r="A13" s="1"/>
      <c r="B13" s="108" t="s">
        <v>142</v>
      </c>
      <c r="C13" s="109"/>
      <c r="D13" s="109"/>
      <c r="E13" s="109"/>
      <c r="F13" s="110"/>
      <c r="G13" s="8">
        <v>0</v>
      </c>
      <c r="H13" s="8" t="s">
        <v>3</v>
      </c>
      <c r="I13" s="1"/>
    </row>
    <row r="14" spans="1:9" x14ac:dyDescent="0.35">
      <c r="A14" s="1"/>
      <c r="B14" s="108" t="s">
        <v>143</v>
      </c>
      <c r="C14" s="109"/>
      <c r="D14" s="109"/>
      <c r="E14" s="109"/>
      <c r="F14" s="110"/>
      <c r="G14" s="8">
        <v>0</v>
      </c>
      <c r="H14" s="8" t="s">
        <v>3</v>
      </c>
      <c r="I14" s="1"/>
    </row>
    <row r="15" spans="1:9" x14ac:dyDescent="0.35">
      <c r="A15" s="1"/>
      <c r="B15" s="108" t="s">
        <v>144</v>
      </c>
      <c r="C15" s="109"/>
      <c r="D15" s="109"/>
      <c r="E15" s="109"/>
      <c r="F15" s="110"/>
      <c r="G15" s="8">
        <v>0</v>
      </c>
      <c r="H15" s="8" t="s">
        <v>3</v>
      </c>
      <c r="I15" s="1"/>
    </row>
    <row r="16" spans="1:9" x14ac:dyDescent="0.35">
      <c r="A16" s="1"/>
      <c r="B16" s="108" t="s">
        <v>145</v>
      </c>
      <c r="C16" s="109"/>
      <c r="D16" s="109"/>
      <c r="E16" s="109"/>
      <c r="F16" s="110"/>
      <c r="G16" s="8">
        <v>0</v>
      </c>
      <c r="H16" s="8" t="s">
        <v>3</v>
      </c>
      <c r="I16" s="1"/>
    </row>
    <row r="17" spans="1:9" x14ac:dyDescent="0.35">
      <c r="A17" s="1"/>
      <c r="B17" s="108" t="s">
        <v>146</v>
      </c>
      <c r="C17" s="109"/>
      <c r="D17" s="109"/>
      <c r="E17" s="109"/>
      <c r="F17" s="110"/>
      <c r="G17" s="8">
        <v>0</v>
      </c>
      <c r="H17" s="8" t="s">
        <v>3</v>
      </c>
      <c r="I17" s="1"/>
    </row>
    <row r="18" spans="1:9" x14ac:dyDescent="0.35">
      <c r="A18" s="1"/>
      <c r="B18" s="111" t="s">
        <v>125</v>
      </c>
      <c r="C18" s="112"/>
      <c r="D18" s="112"/>
      <c r="E18" s="112"/>
      <c r="F18" s="113"/>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RTrHf4m3NsEUpagHga5kbM9kki2mPA6If6RD1436YcP+OM/MvwJY2BUjuMHlMCEUksbibB3Trn7yBje1CjOvSQ==" saltValue="AAP+mz+KQAkkuYvK/qaoe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2022-08-23T19:05:52Z</dcterms:modified>
</cp:coreProperties>
</file>