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DIN Forsyning Spildevand AS (S015)\ØR2027\"/>
    </mc:Choice>
  </mc:AlternateContent>
  <xr:revisionPtr revIDLastSave="0" documentId="13_ncr:1_{DA138147-8CDF-43F7-8430-EC584412131F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Engangstillæg'!$A$1:$G$24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Engangstillæg'!$B$8:$F$22</definedName>
    <definedName name="EngTillæg_Tabel_Værdi">'5.3. Engangstillæg'!$B$22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10-tillæg'!$B$9:$B$15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Engangstillæg'!$A$1:$G$24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2" i="10"/>
  <c r="C22" i="10"/>
  <c r="E18" i="9"/>
  <c r="E19" i="9" s="1"/>
  <c r="C18" i="9"/>
  <c r="C20" i="9" s="1"/>
  <c r="E19" i="8"/>
  <c r="E18" i="8"/>
  <c r="E17" i="8"/>
  <c r="E16" i="8"/>
  <c r="E15" i="8"/>
  <c r="C15" i="7" s="1"/>
  <c r="E14" i="8"/>
  <c r="C14" i="7" s="1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2" i="3" l="1"/>
  <c r="C13" i="3"/>
  <c r="C16" i="12"/>
  <c r="C20" i="3" s="1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<sst xmlns="http://schemas.openxmlformats.org/spreadsheetml/2006/main" count="367" uniqueCount="165">
  <si>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</si>
  <si>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</si>
  <si>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</si>
  <si>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</si>
  <si>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</si>
  <si>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</si>
  <si>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</si>
  <si>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</si>
  <si>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</si>
  <si>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</si>
  <si>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</si>
  <si>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</si>
  <si>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</si>
  <si>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</si>
  <si>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</si>
  <si>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</si>
  <si>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</si>
  <si>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</si>
  <si>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</si>
  <si>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</si>
  <si>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</si>
  <si>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</si>
  <si>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</si>
  <si>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</si>
  <si>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</si>
  <si>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</si>
  <si>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</si>
  <si>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</si>
  <si>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</si>
  <si>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</si>
  <si>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</si>
  <si>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</si>
  <si>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</si>
  <si>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</si>
  <si>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</si>
  <si>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</si>
  <si>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</si>
  <si>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</si>
  <si>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</si>
  <si>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</si>
  <si>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</si>
  <si>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</si>
  <si>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</si>
  <si>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</si>
  <si>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</si>
  <si>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</si>
  <si>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</si>
  <si>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</si>
  <si>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</si>
  <si>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</si>
  <si>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</si>
  <si>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</si>
  <si>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</si>
  <si>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</si>
  <si>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</si>
  <si>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</si>
  <si>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</si>
  <si>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</si>
  <si>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</si>
  <si>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</si>
  <si>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</si>
  <si>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</si>
  <si>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</si>
  <si>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</si>
  <si>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</si>
  <si>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</si>
  <si>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</si>
  <si>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</si>
  <si>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</si>
  <si>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</si>
  <si>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</si>
  <si>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</si>
  <si>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</si>
  <si>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</si>
  <si>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</si>
  <si>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</si>
  <si>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</si>
  <si>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</si>
  <si>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</si>
  <si>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</si>
  <si>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</si>
  <si>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</si>
  <si>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</si>
  <si>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</si>
  <si>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</si>
  <si>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</si>
  <si>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</si>
  <si>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</si>
  <si>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</si>
  <si>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</si>
  <si>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</si>
  <si>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</si>
  <si>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</si>
  <si>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</si>
  <si>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</si>
  <si>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</si>
  <si>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</si>
  <si>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</si>
  <si>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</si>
  <si>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</si>
  <si>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</si>
  <si>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</si>
  <si>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</si>
  <si>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</si>
  <si>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</si>
  <si>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</si>
  <si>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</si>
  <si>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</si>
  <si>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</si>
  <si>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</si>
  <si>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</si>
  <si>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</si>
  <si>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</si>
  <si>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</si>
  <si>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</si>
  <si>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</si>
  <si>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</si>
  <si>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</si>
  <si>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</si>
  <si>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</si>
  <si>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</si>
  <si>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</si>
  <si>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</si>
  <si>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</si>
  <si>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</si>
  <si>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</si>
  <si>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</si>
  <si>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</si>
  <si>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</si>
  <si>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</si>
  <si>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</si>
  <si>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</si>
  <si>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</si>
  <si>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</si>
  <si>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</si>
  <si>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</si>
  <si>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</si>
  <si>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</si>
  <si>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</si>
  <si>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</si>
  <si>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</si>
  <si>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</si>
  <si>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</si>
  <si>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</si>
  <si>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</si>
  <si>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</si>
  <si>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</si>
  <si>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</si>
  <si>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</si>
  <si>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</si>
  <si>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</si>
  <si>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</si>
  <si>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Selskabsskat</t>
  </si>
  <si>
    <t>Erstatninger</t>
  </si>
  <si>
    <t>Gebyr til Miljøstyrelsen</t>
  </si>
  <si>
    <t>§11 separatkloakering 2024- Finansieringsdelen</t>
  </si>
  <si>
    <t>Centralisering Skovlund Renseanlæg</t>
  </si>
  <si>
    <t>Separatkloakering 2023 - Finansieringsdelen</t>
  </si>
  <si>
    <t>Separatkloakering i 2025</t>
  </si>
  <si>
    <t>Udvidelser/Byggemodning 2025</t>
  </si>
  <si>
    <t>Tillæg til håndtering af spildevandsslam pga. PFAS</t>
  </si>
  <si>
    <t>Ansøgning om tillæg til økonomiske rammer vedrørende NIS2‑tiltag</t>
  </si>
  <si>
    <t>Klimatilpasning i Esbjerg midtby - serviceniveau for afledning af regnvand</t>
  </si>
  <si>
    <t>RBU kortlægning ansøgninger iht spildevandsplan</t>
  </si>
  <si>
    <t>RSA Ribe Udledningstilladelse (§11-SPVPL)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</si>
</sst>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28515625" style="12" customWidth="1"/>
    <col min="3" max="3" width="48.710937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eTES6xg2AOPFA2MnKtOQ6u8lhycphT3paaeK2vR0w5pIFveRgekS4Vdc/vwFJKL1NS8lf0BuUgxjy8hdcu75+A==" saltValue="Q67QGGvldwP1OIbM1Nb8+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710937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315845410.36420256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13587209.507521763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-2600547.2435550215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-2304738.0436552535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9378839.9694924541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333906174.55400646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1198432.600170448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-13904459.828728937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-34420163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286779984.32544798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WZk3hmBbVlF2EU3h5KEUGL5p+cbflMMd3UJkEd3Y3FrHQC8ToluwTdF1X/ZVXaDPTCM3E5x4CRjCf1XyKesnmw==" saltValue="MazQV1dzrhIj9XJmXwn+y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285156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314388375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7011441.9039678127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Engangstillæg'!C22+'5.3. Engangstillæg'!E22</f>
        <v>24002744.696269769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345402561.60023755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315829625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29572936.600237548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20957257</v>
      </c>
      <c r="D18" s="46" t="s">
        <v>31</v>
      </c>
      <c r="E18" s="11"/>
    </row>
    <row r="19" spans="1:5" ht="15" customHeight="1" x14ac:dyDescent="0.25">
      <c r="A19" s="11"/>
      <c r="B19" s="25" t="s">
        <v>145</v>
      </c>
      <c r="C19" s="41">
        <f>C15+C18</f>
        <v>50530193.600237548</v>
      </c>
      <c r="D19" s="27" t="s">
        <v>31</v>
      </c>
      <c r="E19" s="11"/>
    </row>
    <row r="20" spans="1:5" ht="41.25" customHeight="1" x14ac:dyDescent="0.25">
      <c r="A20" s="11"/>
      <c r="B20" s="49" t="s">
        <v>146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147</v>
      </c>
      <c r="C22" s="26"/>
      <c r="D22" s="27"/>
      <c r="E22" s="11"/>
    </row>
    <row r="23" spans="1:5" ht="26.25" x14ac:dyDescent="0.25">
      <c r="A23" s="11"/>
      <c r="B23" s="52" t="s">
        <v>148</v>
      </c>
      <c r="C23" s="53">
        <f>100*20957257/(287079331+25993348)</f>
        <v>6.6940548970739151</v>
      </c>
      <c r="D23" s="46" t="s">
        <v>149</v>
      </c>
      <c r="E23" s="11"/>
    </row>
    <row r="24" spans="1:5" ht="26.25" x14ac:dyDescent="0.25">
      <c r="A24" s="11"/>
      <c r="B24" s="52" t="s">
        <v>150</v>
      </c>
      <c r="C24" s="53">
        <f>C19/C12*100</f>
        <v>14.629362725665088</v>
      </c>
      <c r="D24" s="46" t="s">
        <v>149</v>
      </c>
      <c r="E24" s="11"/>
    </row>
    <row r="25" spans="1:5" ht="56.25" customHeight="1" x14ac:dyDescent="0.25">
      <c r="A25" s="11"/>
      <c r="B25" s="54" t="s">
        <v>151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VC5SchjJBBXW5AdHSA7NrVB7w1cOWBL8wDz49n1KDsRhjjXETpz/zhdhToQBU/ijk4H3hntfd6UF4rjMTc+tig==" saltValue="AKgNreY9cr2VdDhrXsqNc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710937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304552928.92801988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7011441.9039678127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-2459494.9524809443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-2131010.2325026067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8871544.7171984185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315845410.36420256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1093138.5049588946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-392030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316546518.86916143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XOUM4N8IX5FAk7utwMjRSPazDedN+uZIauXrpGjLt3sR/DyppZaAXbA6KBaOtcD0YdM698Ey+xJD4d3ndCHhVQ==" saltValue="DABMXyUSyETtDPIThZhxs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710937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109629821.41109659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-2192596.4282219317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7799677.1998879993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115236902.18276267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-2304738.0436552535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226761871.59050271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5896909.9690009998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232658781.5595037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-2304738.0436552535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zKMmh/X9qanJ3KPsrhmB/rpDWleJertObDtDgw7beXmKJEMNH5jWl32cs9Ps24uduGw2b5peWDJYN4F3hTEAg==" saltValue="d56s41elocmSbr3SXu442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710937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10970.96868279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152</v>
      </c>
      <c r="C12" s="33">
        <f>'5.1.a. § 10-tillæg'!E12</f>
        <v>3612566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142</v>
      </c>
      <c r="C14" s="33">
        <f>'5.1.a. § 10-tillæg'!E14</f>
        <v>0</v>
      </c>
      <c r="D14" s="46" t="s">
        <v>31</v>
      </c>
      <c r="E14" s="11"/>
    </row>
    <row r="15" spans="1:5" ht="15" customHeight="1" x14ac:dyDescent="0.25">
      <c r="A15" s="11"/>
      <c r="B15" s="98" t="s">
        <v>143</v>
      </c>
      <c r="C15" s="33">
        <f>'5.1.a. § 10-tillæg'!E15</f>
        <v>127041.46758698</v>
      </c>
      <c r="D15" s="46" t="s">
        <v>31</v>
      </c>
      <c r="E15" s="11"/>
    </row>
    <row r="16" spans="1:5" ht="15" customHeight="1" x14ac:dyDescent="0.25">
      <c r="A16" s="11"/>
      <c r="B16" s="98" t="s">
        <v>153</v>
      </c>
      <c r="C16" s="99">
        <v>1021317.76</v>
      </c>
      <c r="D16" s="46" t="s">
        <v>31</v>
      </c>
      <c r="E16" s="11"/>
    </row>
    <row r="17" spans="1:5" ht="15" customHeight="1" x14ac:dyDescent="0.25">
      <c r="A17" s="11"/>
      <c r="B17" s="98" t="s">
        <v>154</v>
      </c>
      <c r="C17" s="99">
        <v>219663</v>
      </c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4991559.1962697702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mr64+vOOGNXfLCPDTHAZGrAUHPDldfOCSA2twp2M1Q12tDQNbVr7YqxYCGxn73d53ewCr2J9iOV1YLPAoFkhqg==" saltValue="sqJLl+vIePGvZsUe9UPh0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5767881.3537406605</v>
      </c>
      <c r="D9" s="33">
        <v>4618615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264248.03131721</v>
      </c>
      <c r="D10" s="33">
        <v>275219</v>
      </c>
      <c r="E10" s="33">
        <f t="shared" ref="E10:E19" si="0">MAX(D10-C10,0)</f>
        <v>10970.96868279</v>
      </c>
      <c r="F10" s="46" t="s">
        <v>31</v>
      </c>
      <c r="G10" s="11"/>
    </row>
    <row r="11" spans="1:7" ht="15" customHeight="1" x14ac:dyDescent="0.25">
      <c r="A11" s="11"/>
      <c r="B11" s="97" t="s">
        <v>140</v>
      </c>
      <c r="C11" s="33">
        <v>1209040.28490116</v>
      </c>
      <c r="D11" s="33">
        <v>1208580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152</v>
      </c>
      <c r="C12" s="33">
        <v>0</v>
      </c>
      <c r="D12" s="33">
        <v>3612566</v>
      </c>
      <c r="E12" s="33">
        <f t="shared" si="0"/>
        <v>3612566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416750.98922553001</v>
      </c>
      <c r="D13" s="33">
        <v>387192</v>
      </c>
      <c r="E13" s="33">
        <f t="shared" si="0"/>
        <v>0</v>
      </c>
      <c r="F13" s="46" t="s">
        <v>31</v>
      </c>
      <c r="G13" s="11"/>
    </row>
    <row r="14" spans="1:7" ht="15" customHeight="1" x14ac:dyDescent="0.25">
      <c r="A14" s="11"/>
      <c r="B14" s="98" t="s">
        <v>142</v>
      </c>
      <c r="C14" s="33">
        <v>93944.268886250007</v>
      </c>
      <c r="D14" s="33">
        <v>44571</v>
      </c>
      <c r="E14" s="33">
        <f t="shared" si="0"/>
        <v>0</v>
      </c>
      <c r="F14" s="46" t="s">
        <v>31</v>
      </c>
      <c r="G14" s="11"/>
    </row>
    <row r="15" spans="1:7" ht="15" customHeight="1" x14ac:dyDescent="0.25">
      <c r="A15" s="11"/>
      <c r="B15" s="98" t="s">
        <v>143</v>
      </c>
      <c r="C15" s="33">
        <v>82725.532413020002</v>
      </c>
      <c r="D15" s="33">
        <v>209767</v>
      </c>
      <c r="E15" s="33">
        <f t="shared" si="0"/>
        <v>127041.46758698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kXNqZbuNQ2E0GTur2iaoyyi4oQC3ugPohiwN3YivYwj+HSpCsrR931/dCsGO7gvgHAHsz6w/j5bA+/B3u8RbBA==" saltValue="0piRpB4SaipACjUgx8Gf2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155</v>
      </c>
      <c r="C10" s="33">
        <v>0</v>
      </c>
      <c r="D10" s="46" t="s">
        <v>31</v>
      </c>
      <c r="E10" s="33">
        <v>2004040</v>
      </c>
      <c r="F10" s="46" t="s">
        <v>31</v>
      </c>
      <c r="G10" s="11"/>
    </row>
    <row r="11" spans="1:7" ht="15" customHeight="1" x14ac:dyDescent="0.25">
      <c r="A11" s="11"/>
      <c r="B11" s="112" t="s">
        <v>156</v>
      </c>
      <c r="C11" s="33">
        <v>0</v>
      </c>
      <c r="D11" s="46" t="s">
        <v>31</v>
      </c>
      <c r="E11" s="33">
        <v>107279</v>
      </c>
      <c r="F11" s="46" t="s">
        <v>31</v>
      </c>
      <c r="G11" s="11"/>
    </row>
    <row r="12" spans="1:7" ht="15" customHeight="1" x14ac:dyDescent="0.25">
      <c r="A12" s="11"/>
      <c r="B12" s="112" t="s">
        <v>157</v>
      </c>
      <c r="C12" s="33">
        <v>0</v>
      </c>
      <c r="D12" s="46" t="s">
        <v>31</v>
      </c>
      <c r="E12" s="33">
        <v>1463018</v>
      </c>
      <c r="F12" s="46" t="s">
        <v>31</v>
      </c>
      <c r="G12" s="11"/>
    </row>
    <row r="13" spans="1:7" ht="15" customHeight="1" x14ac:dyDescent="0.25">
      <c r="A13" s="11"/>
      <c r="B13" s="112" t="s">
        <v>158</v>
      </c>
      <c r="C13" s="33">
        <v>77624</v>
      </c>
      <c r="D13" s="46" t="s">
        <v>31</v>
      </c>
      <c r="E13" s="33">
        <v>696427</v>
      </c>
      <c r="F13" s="46" t="s">
        <v>31</v>
      </c>
      <c r="G13" s="11"/>
    </row>
    <row r="14" spans="1:7" ht="15" customHeight="1" x14ac:dyDescent="0.25">
      <c r="A14" s="11"/>
      <c r="B14" s="112" t="s">
        <v>159</v>
      </c>
      <c r="C14" s="33">
        <v>529000</v>
      </c>
      <c r="D14" s="46" t="s">
        <v>31</v>
      </c>
      <c r="E14" s="33">
        <v>374811</v>
      </c>
      <c r="F14" s="46" t="s">
        <v>31</v>
      </c>
      <c r="G14" s="11"/>
    </row>
    <row r="15" spans="1:7" ht="15" customHeight="1" x14ac:dyDescent="0.25">
      <c r="A15" s="11"/>
      <c r="B15" s="112" t="s">
        <v>160</v>
      </c>
      <c r="C15" s="33">
        <v>7091937</v>
      </c>
      <c r="D15" s="46" t="s">
        <v>31</v>
      </c>
      <c r="E15" s="33">
        <v>1085701.0900000001</v>
      </c>
      <c r="F15" s="46" t="s">
        <v>31</v>
      </c>
      <c r="G15" s="11"/>
    </row>
    <row r="16" spans="1:7" ht="15" customHeight="1" x14ac:dyDescent="0.25">
      <c r="A16" s="11"/>
      <c r="B16" s="112" t="s">
        <v>20</v>
      </c>
      <c r="C16" s="33">
        <v>36743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7735304</v>
      </c>
      <c r="D18" s="101" t="s">
        <v>31</v>
      </c>
      <c r="E18" s="100">
        <f>SUM(E10:E17)</f>
        <v>5731276.0899999999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-61062.634001128921</v>
      </c>
      <c r="D19" s="46" t="s">
        <v>31</v>
      </c>
      <c r="E19" s="33">
        <f>-E18*'8. Nøgletal'!C23</f>
        <v>-45242.80031438858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-154706.08000000002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217314.56976536734</v>
      </c>
      <c r="D21" s="46" t="s">
        <v>31</v>
      </c>
      <c r="E21" s="33">
        <f>SUM(E18:E20)*'8. Nøgletal'!C9</f>
        <v>164326.36207191416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7736849.8557642382</v>
      </c>
      <c r="D22" s="101" t="s">
        <v>31</v>
      </c>
      <c r="E22" s="100">
        <f>SUM(E18:E21)</f>
        <v>5850359.6517575262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WG+G9eryASEuGrHCMON9+QkXoDc5S8DuAkQNLsj1bhEjLiUyTrRiROhtFcOekz0OV/pkL2EX20N6er6QMaT6HQ==" saltValue="o/EFJ/1ybiC5NMjmQpn6U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155</v>
      </c>
      <c r="C10" s="33">
        <v>0</v>
      </c>
      <c r="D10" s="46" t="s">
        <v>31</v>
      </c>
      <c r="E10" s="33">
        <v>2112588</v>
      </c>
      <c r="F10" s="46" t="s">
        <v>31</v>
      </c>
      <c r="G10" s="11"/>
    </row>
    <row r="11" spans="1:7" ht="15" customHeight="1" x14ac:dyDescent="0.25">
      <c r="A11" s="11"/>
      <c r="B11" s="112" t="s">
        <v>161</v>
      </c>
      <c r="C11" s="33">
        <v>978829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162</v>
      </c>
      <c r="C12" s="33">
        <v>1416659.41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163</v>
      </c>
      <c r="C13" s="33">
        <v>590998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2" t="s">
        <v>164</v>
      </c>
      <c r="C14" s="33">
        <v>78104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2" t="s">
        <v>20</v>
      </c>
      <c r="C15" s="33">
        <v>367427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12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112"/>
      <c r="C19" s="33"/>
      <c r="D19" s="46" t="s">
        <v>31</v>
      </c>
      <c r="E19" s="33"/>
      <c r="F19" s="46" t="s">
        <v>31</v>
      </c>
      <c r="G19" s="11"/>
    </row>
    <row r="20" spans="1:7" ht="15" customHeight="1" x14ac:dyDescent="0.25">
      <c r="A20" s="11"/>
      <c r="B20" s="112"/>
      <c r="C20" s="33"/>
      <c r="D20" s="46" t="s">
        <v>31</v>
      </c>
      <c r="E20" s="33"/>
      <c r="F20" s="46" t="s">
        <v>31</v>
      </c>
      <c r="G20" s="11"/>
    </row>
    <row r="21" spans="1:7" ht="15" customHeight="1" x14ac:dyDescent="0.25">
      <c r="A21" s="11"/>
      <c r="B21" s="112"/>
      <c r="C21" s="33"/>
      <c r="D21" s="46" t="s">
        <v>31</v>
      </c>
      <c r="E21" s="33"/>
      <c r="F21" s="46" t="s">
        <v>31</v>
      </c>
      <c r="G21" s="11"/>
    </row>
    <row r="22" spans="1:7" ht="15" customHeight="1" x14ac:dyDescent="0.25">
      <c r="A22" s="11"/>
      <c r="B22" s="25" t="s">
        <v>107</v>
      </c>
      <c r="C22" s="100">
        <f>SUM(C10:C21)</f>
        <v>3432017.41</v>
      </c>
      <c r="D22" s="101" t="s">
        <v>31</v>
      </c>
      <c r="E22" s="100">
        <f>SUM(E10:E21)</f>
        <v>2112588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3"/>
      <c r="C24" s="113"/>
      <c r="D24" s="113"/>
      <c r="E24" s="113"/>
      <c r="F24" s="113"/>
      <c r="G24" s="11"/>
    </row>
  </sheetData>
  <sheetProtection algorithmName="SHA-512" hashValue="qhToWyuSnqQ0uM+5tZfQOS7PYUDSMcLnbCZmmovq/6pjPf+7evuGNt1/6+xWabKKyEruxA7iMzrlOQKJcPLPLw==" saltValue="DSyaVDcu6o3COLJ5UB8Zs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710937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>
        <v>1164538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-9192.8846848690973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-23290.760000000002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1198432.600170448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PZBQla4dybN3Yx+Fl7S9CckIjwfMosUZ/hOPL5eyfjd2Mxx+HbC1aoBqlxQ3o96zvNpsPnYHyifd1W99743+pg==" saltValue="V483UcCpewOlQ8A0PS4v9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710937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>
        <v>13963075.638728937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58615.81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-13904459.828728937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144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-13904459.828728937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Z39E+u9h9L8VDvpOITkUlmMFH+TdficMA6UsuA7A600beON/Htr1dTjXm/sUu35RU6flDEaaQnAxTOVgBjjZWw==" saltValue="BjrJyA6cdID1iajA/cc0D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/9WYu5x6hrmEpjbrLlGswIJ7983cYBZtwBaQ72GKOSLLeuw44THhFY0YAPakXXDyJh9pOQNxrRVGdRQFsfqOBg==" saltValue="BnnL8GwWQzPzO2f5PdT2V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y8tdF9x+gjLaWI0CfgJEq3SvZQDbmvrpo24tPImJOjH18Txa3Etg0OK2jTn9U3Rx+fYfdklRF5imk7D3iGVA4A==" saltValue="OywJQcwCSU5EZVFhtMpef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+WNYVLv0f7uzWUTLGD4J9evDFyfMhQXVaQbbrp24X+GpUHiVHp7nJSgGzN9FCIqta1x87uFmfcLSTx5ZcGIsQ==" saltValue="O+rQ/fPIwP88nU4Cz4SPT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710937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7.8940186450498807E-3</v>
      </c>
      <c r="D23" s="22"/>
    </row>
    <row r="24" spans="1:4" ht="15" customHeight="1" x14ac:dyDescent="0.25">
      <c r="A24" s="11"/>
      <c r="B24" s="44" t="s">
        <v>121</v>
      </c>
      <c r="C24" s="8">
        <v>7.8940186450498807E-3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Tg3G1wDmrxoB/UGKyWxMAPsHSvfvSgbEmdODEhj+X7rDXIzfiiBU9UCxPFFJsnI5X2veBJb5Fc1+tYeRmPNP/A==" saltValue="a1lURrZ+Wt4ZZqKVJbzNT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2026-10-01T14:20:35Z</dcterms:modified>
</cp:coreProperties>
</file>