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 AS (S01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 concurrentCalc="0"/>
</workbook>
</file>

<file path=xl/calcChain.xml><?xml version="1.0" encoding="utf-8"?>
<calcChain xmlns="http://schemas.openxmlformats.org/spreadsheetml/2006/main">
  <c r="G22" i="11" l="1"/>
  <c r="E22" i="11"/>
  <c r="E11" i="11"/>
  <c r="E12" i="11"/>
  <c r="E13" i="11"/>
  <c r="E14" i="11"/>
  <c r="E15" i="11"/>
  <c r="E16" i="11"/>
  <c r="E17" i="11"/>
  <c r="E18" i="11"/>
  <c r="E19" i="11"/>
  <c r="E16" i="40"/>
  <c r="E12" i="40"/>
  <c r="C13" i="19"/>
  <c r="E28" i="32"/>
  <c r="E20" i="32"/>
  <c r="E12" i="32"/>
  <c r="E38" i="32"/>
  <c r="E32" i="32"/>
  <c r="C30" i="2"/>
  <c r="E16" i="27"/>
  <c r="E17" i="27"/>
  <c r="E20" i="11"/>
  <c r="E21" i="11"/>
  <c r="E10" i="11"/>
  <c r="G8" i="30"/>
  <c r="E29" i="20"/>
  <c r="E23" i="20"/>
  <c r="E17" i="20"/>
  <c r="E11" i="20"/>
  <c r="E40" i="32"/>
  <c r="C26" i="22"/>
  <c r="C26" i="15"/>
  <c r="E17" i="40"/>
  <c r="E28" i="20"/>
  <c r="E30" i="20"/>
  <c r="E22" i="20"/>
  <c r="E16" i="20"/>
  <c r="E10" i="20"/>
  <c r="E24" i="20"/>
  <c r="C20" i="22"/>
  <c r="E18" i="20"/>
  <c r="C20" i="15"/>
  <c r="E12" i="20"/>
  <c r="C24" i="2"/>
  <c r="C20" i="23"/>
  <c r="C32" i="2"/>
  <c r="E29" i="21"/>
  <c r="E30" i="21"/>
  <c r="G48" i="36"/>
  <c r="C29" i="21"/>
  <c r="C30" i="21"/>
  <c r="G53" i="30"/>
  <c r="E23" i="21"/>
  <c r="E24" i="21"/>
  <c r="G42" i="36"/>
  <c r="C23" i="21"/>
  <c r="C24" i="21"/>
  <c r="G45" i="30"/>
  <c r="E17" i="21"/>
  <c r="E18" i="21"/>
  <c r="G36" i="36"/>
  <c r="C17" i="21"/>
  <c r="C18" i="21"/>
  <c r="G39" i="30"/>
  <c r="C11" i="15"/>
  <c r="C10" i="22"/>
  <c r="C11" i="22"/>
  <c r="C10" i="15"/>
  <c r="C10" i="23"/>
  <c r="C11" i="23"/>
  <c r="E35" i="39"/>
  <c r="C35" i="39"/>
  <c r="E27" i="39"/>
  <c r="C27" i="39"/>
  <c r="E19" i="39"/>
  <c r="E21" i="39"/>
  <c r="C19" i="39"/>
  <c r="C21" i="39"/>
  <c r="E11" i="39"/>
  <c r="E13" i="39"/>
  <c r="C11" i="39"/>
  <c r="C13" i="39"/>
  <c r="E37" i="39"/>
  <c r="E36" i="39"/>
  <c r="C37" i="39"/>
  <c r="C36" i="39"/>
  <c r="E29" i="39"/>
  <c r="E28" i="39"/>
  <c r="C29" i="39"/>
  <c r="C28" i="39"/>
  <c r="E20" i="39"/>
  <c r="E12" i="39"/>
  <c r="C20" i="39"/>
  <c r="C12" i="39"/>
  <c r="C14" i="39"/>
  <c r="C30" i="39"/>
  <c r="C22" i="22"/>
  <c r="C38" i="39"/>
  <c r="C22" i="23"/>
  <c r="E30" i="39"/>
  <c r="C23" i="22"/>
  <c r="E38" i="39"/>
  <c r="C23" i="23"/>
  <c r="E22" i="39"/>
  <c r="C23" i="15"/>
  <c r="C22" i="39"/>
  <c r="C22" i="15"/>
  <c r="E14" i="39"/>
  <c r="C27" i="2"/>
  <c r="C26" i="2"/>
  <c r="C24" i="23"/>
  <c r="C24" i="22"/>
  <c r="C24" i="15"/>
  <c r="C28" i="2"/>
  <c r="G6" i="36"/>
  <c r="G10" i="36"/>
  <c r="G13" i="36"/>
  <c r="G12" i="30"/>
  <c r="G17" i="36"/>
  <c r="G19" i="36"/>
  <c r="G16" i="30"/>
  <c r="G20" i="30"/>
  <c r="G23" i="36"/>
  <c r="G25" i="36"/>
  <c r="G22" i="30"/>
  <c r="G29" i="36"/>
  <c r="E19" i="27"/>
  <c r="G26" i="30"/>
  <c r="F22" i="11"/>
  <c r="C10" i="37"/>
  <c r="C12" i="37"/>
  <c r="C13" i="37"/>
  <c r="C10" i="2"/>
  <c r="E11" i="21"/>
  <c r="E12" i="21"/>
  <c r="C11" i="21"/>
  <c r="C12" i="21"/>
  <c r="E11" i="29"/>
  <c r="E12" i="29"/>
  <c r="C11" i="29"/>
  <c r="C12" i="29"/>
  <c r="C14" i="19"/>
  <c r="C18" i="23"/>
  <c r="C18" i="15"/>
  <c r="C18" i="22"/>
  <c r="C15" i="2"/>
  <c r="C14" i="2"/>
  <c r="C22" i="2"/>
  <c r="C12" i="2"/>
  <c r="G33" i="30"/>
  <c r="C13" i="2"/>
  <c r="G28" i="30"/>
  <c r="E18" i="27"/>
  <c r="E20" i="27"/>
  <c r="E35" i="27"/>
  <c r="C9" i="2"/>
  <c r="G32" i="30"/>
  <c r="E10" i="37"/>
  <c r="E12" i="37"/>
  <c r="E13" i="37"/>
  <c r="C11" i="2"/>
  <c r="G34" i="30"/>
  <c r="G38" i="30"/>
  <c r="G40" i="30"/>
  <c r="C18" i="2"/>
  <c r="C16" i="2"/>
  <c r="C17" i="2"/>
  <c r="G30" i="36"/>
  <c r="G31" i="36"/>
  <c r="C19" i="2"/>
  <c r="C20" i="2"/>
  <c r="C33" i="2"/>
  <c r="G44" i="30"/>
  <c r="C14" i="15"/>
  <c r="G35" i="36"/>
  <c r="C9" i="15"/>
  <c r="C12" i="15"/>
  <c r="G46" i="30"/>
  <c r="G52" i="30"/>
  <c r="G54" i="30"/>
  <c r="C14" i="23"/>
  <c r="C14" i="22"/>
  <c r="G37" i="36"/>
  <c r="C13" i="15"/>
  <c r="G41" i="36"/>
  <c r="G43" i="36"/>
  <c r="C15" i="15"/>
  <c r="C16" i="15"/>
  <c r="G47" i="36"/>
  <c r="G49" i="36"/>
  <c r="C15" i="23"/>
  <c r="C15" i="22"/>
  <c r="C27" i="15"/>
  <c r="C9" i="22"/>
  <c r="C12" i="22"/>
  <c r="C13" i="22"/>
  <c r="C16" i="22"/>
  <c r="C27" i="22"/>
  <c r="C9" i="23"/>
  <c r="C12" i="23"/>
  <c r="C13" i="23"/>
  <c r="C16" i="23"/>
  <c r="C25" i="23"/>
</calcChain>
</file>

<file path=xl/sharedStrings.xml><?xml version="1.0" encoding="utf-8"?>
<sst xmlns="http://schemas.openxmlformats.org/spreadsheetml/2006/main" count="719" uniqueCount="283">
  <si>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</si>
  <si>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</si>
  <si>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</si>
  <si>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</si>
  <si>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</si>
  <si>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</si>
  <si>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</si>
  <si>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</si>
  <si>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</si>
  <si>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</si>
  <si>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</si>
  <si>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</si>
  <si>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</si>
  <si>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</si>
  <si>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</si>
  <si>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</si>
  <si>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</si>
  <si>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</si>
  <si>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</si>
  <si>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</si>
  <si>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</si>
  <si>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</si>
  <si>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</si>
  <si>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</si>
  <si>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</si>
  <si>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</si>
  <si>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</si>
  <si>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</si>
  <si>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</si>
  <si>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</si>
  <si>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</si>
  <si>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</si>
  <si>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</si>
  <si>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</si>
  <si>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</si>
  <si>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</si>
  <si>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</si>
  <si>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</si>
  <si>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</si>
  <si>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</si>
  <si>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</si>
  <si>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</si>
  <si>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</si>
  <si>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</si>
  <si>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</si>
  <si>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</si>
  <si>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</si>
  <si>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</si>
  <si>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</si>
  <si>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</si>
  <si>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</si>
  <si>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</si>
  <si>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</si>
  <si>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</si>
  <si>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</si>
  <si>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</si>
  <si>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</si>
  <si>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</si>
  <si>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</si>
  <si>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</si>
  <si>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</si>
  <si>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</si>
  <si>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</si>
  <si>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</si>
  <si>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</si>
  <si>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</si>
  <si>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</si>
  <si>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</si>
  <si>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</si>
  <si>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</si>
  <si>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</si>
  <si>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</si>
  <si>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</si>
  <si>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</si>
  <si>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</si>
  <si>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</si>
  <si>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</si>
  <si>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</si>
  <si>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</si>
  <si>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</si>
  <si>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</si>
  <si>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</si>
  <si>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</si>
  <si>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</si>
  <si>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</si>
  <si>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</si>
  <si>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</si>
  <si>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</si>
  <si>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</si>
  <si>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</si>
  <si>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</si>
  <si>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</si>
  <si>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</si>
  <si>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</si>
  <si>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</si>
  <si>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</si>
  <si>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</si>
  <si>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</si>
  <si>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</si>
  <si>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</si>
  <si>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</si>
  <si>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</si>
  <si>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</si>
  <si>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</si>
  <si>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</si>
  <si>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</si>
  <si>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</si>
  <si>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</si>
  <si>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</si>
  <si>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</si>
  <si>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</si>
  <si>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</si>
  <si>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</si>
  <si>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</si>
  <si>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</si>
  <si>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</si>
  <si>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</si>
  <si>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</si>
  <si>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</si>
  <si>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</si>
  <si>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</si>
  <si>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</si>
  <si>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</si>
  <si>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</si>
  <si>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</si>
  <si>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</si>
  <si>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</si>
  <si>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</si>
  <si>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</si>
  <si>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</si>
  <si>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</si>
  <si>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</si>
  <si>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</si>
  <si>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</si>
  <si>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</si>
  <si>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</si>
  <si>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</si>
  <si>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</si>
  <si>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</si>
  <si>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</si>
  <si>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</si>
  <si>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</si>
  <si>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</si>
  <si>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</si>
  <si>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</si>
  <si>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</si>
  <si>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</si>
  <si>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</si>
  <si>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</si>
  <si>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</si>
  <si>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</si>
  <si>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</si>
  <si>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</si>
  <si>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</si>
  <si>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</si>
  <si>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</si>
  <si>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</si>
  <si>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</si>
  <si>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</si>
  <si>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</si>
  <si>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</si>
  <si>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</si>
  <si>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</si>
  <si>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</si>
  <si>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</si>
  <si>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</si>
  <si>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</si>
  <si>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</si>
  <si>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</si>
  <si>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</si>
  <si>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</si>
  <si>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</si>
  <si>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</si>
  <si>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</si>
  <si>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</si>
  <si>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</si>
  <si>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</si>
  <si>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</si>
  <si>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</si>
  <si>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</si>
  <si>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</si>
  <si>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</si>
  <si>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</si>
  <si>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</si>
  <si>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</si>
  <si>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</si>
  <si>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</si>
  <si>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</si>
  <si>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</si>
  <si>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</si>
  <si>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</si>
  <si>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</si>
  <si>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</si>
  <si>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</si>
  <si>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</si>
  <si>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</si>
  <si>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</si>
  <si>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</si>
  <si>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</si>
  <si>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</si>
  <si>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</si>
  <si>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</si>
  <si>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</si>
  <si>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</si>
  <si>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</si>
  <si>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</si>
  <si>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</si>
  <si>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</si>
  <si>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</si>
  <si>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</si>
  <si>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</si>
  <si>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</si>
  <si>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</si>
  <si>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</si>
  <si>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</si>
  <si>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</si>
  <si>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</si>
  <si>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</si>
  <si>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</si>
  <si>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</si>
  <si>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</si>
  <si>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</si>
  <si>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</si>
  <si>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</si>
  <si>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</si>
  <si>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</si>
  <si>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</si>
  <si>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</si>
  <si>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</si>
  <si>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</si>
  <si>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</si>
  <si>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</si>
  <si>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</si>
  <si>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</si>
  <si>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</si>
  <si>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</si>
  <si>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</si>
  <si>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</si>
  <si>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</si>
  <si>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</si>
  <si>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</si>
  <si>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</si>
  <si>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</si>
  <si>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</si>
  <si>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</si>
  <si>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</si>
  <si>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</si>
  <si>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</si>
  <si>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</si>
  <si>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</si>
  <si>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</si>
  <si>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</si>
  <si>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</si>
  <si>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</si>
  <si>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</si>
  <si>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</si>
  <si>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</si>
  <si>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</si>
  <si>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</si>
  <si>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</si>
  <si>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</si>
  <si>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</si>
  <si>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</si>
  <si>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</si>
  <si>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</si>
  <si>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</si>
  <si>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</si>
  <si>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</si>
  <si>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</si>
  <si>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</si>
  <si>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Ø 200 mm &lt; Ledningsnet ≤ Ø 500 mm</t>
  </si>
  <si>
    <t>Pumpestationer i brønde (&lt; 6,25 m2), Konstruktioner</t>
  </si>
  <si>
    <t>Brønde</t>
  </si>
  <si>
    <t>Stik</t>
  </si>
  <si>
    <t>Forsinkelsesbassiner, lukkede med automatisk rensning og SRO Miljøklasse A (500-1.000 m3) - Konstruktioner</t>
  </si>
  <si>
    <t>Jordbassin Klasse A</t>
  </si>
  <si>
    <t>Andre bygninger (tekniske installationer, målere mv.)</t>
  </si>
  <si>
    <t>75</t>
  </si>
  <si>
    <t>50</t>
  </si>
  <si>
    <t xml:space="preserve">Ingen tillæg </t>
  </si>
  <si>
    <t>Udvidelse af forsyningsområde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</si>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</sst>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63799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17425890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113676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17603365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18035507.1908466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9" t="s">
        <v>178</v>
      </c>
      <c r="C17" s="90"/>
      <c r="D17" s="91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9"/>
      <c r="C22" s="90"/>
      <c r="D22" s="9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9" t="s">
        <v>146</v>
      </c>
      <c r="C25" s="90"/>
      <c r="D25" s="91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9"/>
      <c r="C30" s="90"/>
      <c r="D30" s="9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71695704.42966187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61769225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9926479.42966187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70650150.193234429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57760967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12889183.193234429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68225969.883889079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57977208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10248761.883889079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281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282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q47JcZvy9/ntaYar2PIhV7hOe46JiGiTe84tsiXLFiZfS9i3ASEf2YcWZ8DvYJwKf59kb/kn6T08e98r+bYSpQ==" saltValue="/3ZZAlsKYgtghw4wl17xq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270</v>
      </c>
      <c r="C10" s="112" t="s">
        <v>277</v>
      </c>
      <c r="D10" s="9">
        <v>538855</v>
      </c>
      <c r="E10" s="9">
        <f>IFERROR(D10/C10,0)</f>
        <v>7184.7333333333336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270</v>
      </c>
      <c r="C11" s="112" t="s">
        <v>277</v>
      </c>
      <c r="D11" s="9">
        <v>2780366</v>
      </c>
      <c r="E11" s="9">
        <f t="shared" ref="E11:E19" si="0">IFERROR(D11/C11,0)</f>
        <v>37071.546666666669</v>
      </c>
      <c r="F11" s="9">
        <v>0</v>
      </c>
      <c r="G11" s="9">
        <v>36201</v>
      </c>
      <c r="H11" s="14" t="s">
        <v>3</v>
      </c>
      <c r="I11" s="1"/>
    </row>
    <row r="12" spans="1:9" ht="26.25" x14ac:dyDescent="0.25">
      <c r="A12" s="1"/>
      <c r="B12" s="56" t="s">
        <v>271</v>
      </c>
      <c r="C12" s="112" t="s">
        <v>278</v>
      </c>
      <c r="D12" s="9">
        <v>397637</v>
      </c>
      <c r="E12" s="9">
        <f t="shared" si="0"/>
        <v>7952.74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270</v>
      </c>
      <c r="C13" s="112" t="s">
        <v>277</v>
      </c>
      <c r="D13" s="9">
        <v>3502021</v>
      </c>
      <c r="E13" s="9">
        <f t="shared" si="0"/>
        <v>46693.613333333335</v>
      </c>
      <c r="F13" s="9">
        <v>0</v>
      </c>
      <c r="G13" s="9">
        <v>45598</v>
      </c>
      <c r="H13" s="14" t="s">
        <v>3</v>
      </c>
      <c r="I13" s="1"/>
    </row>
    <row r="14" spans="1:9" x14ac:dyDescent="0.25">
      <c r="A14" s="1"/>
      <c r="B14" s="56" t="s">
        <v>272</v>
      </c>
      <c r="C14" s="112" t="s">
        <v>277</v>
      </c>
      <c r="D14" s="9">
        <v>1984320</v>
      </c>
      <c r="E14" s="9">
        <f t="shared" si="0"/>
        <v>26457.599999999999</v>
      </c>
      <c r="F14" s="9">
        <v>0</v>
      </c>
      <c r="G14" s="9">
        <v>25837</v>
      </c>
      <c r="H14" s="14" t="s">
        <v>3</v>
      </c>
      <c r="I14" s="1"/>
    </row>
    <row r="15" spans="1:9" x14ac:dyDescent="0.25">
      <c r="A15" s="1"/>
      <c r="B15" s="56" t="s">
        <v>273</v>
      </c>
      <c r="C15" s="112" t="s">
        <v>277</v>
      </c>
      <c r="D15" s="9">
        <v>10941</v>
      </c>
      <c r="E15" s="9">
        <f t="shared" si="0"/>
        <v>145.88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6" t="s">
        <v>270</v>
      </c>
      <c r="C16" s="112" t="s">
        <v>277</v>
      </c>
      <c r="D16" s="9">
        <v>3866497</v>
      </c>
      <c r="E16" s="9">
        <f t="shared" si="0"/>
        <v>51553.293333333335</v>
      </c>
      <c r="F16" s="9">
        <v>0</v>
      </c>
      <c r="G16" s="9">
        <v>50343</v>
      </c>
      <c r="H16" s="14" t="s">
        <v>3</v>
      </c>
      <c r="I16" s="1"/>
    </row>
    <row r="17" spans="1:9" x14ac:dyDescent="0.25">
      <c r="A17" s="1"/>
      <c r="B17" s="56" t="s">
        <v>272</v>
      </c>
      <c r="C17" s="112" t="s">
        <v>277</v>
      </c>
      <c r="D17" s="9">
        <v>207708</v>
      </c>
      <c r="E17" s="9">
        <f t="shared" si="0"/>
        <v>2769.44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273</v>
      </c>
      <c r="C18" s="112" t="s">
        <v>277</v>
      </c>
      <c r="D18" s="9">
        <v>16461</v>
      </c>
      <c r="E18" s="9">
        <f t="shared" si="0"/>
        <v>219.48</v>
      </c>
      <c r="F18" s="9">
        <v>0</v>
      </c>
      <c r="G18" s="9">
        <v>0</v>
      </c>
      <c r="H18" s="14" t="s">
        <v>3</v>
      </c>
      <c r="I18" s="1"/>
    </row>
    <row r="19" spans="1:9" ht="64.5" x14ac:dyDescent="0.25">
      <c r="A19" s="1"/>
      <c r="B19" s="56" t="s">
        <v>274</v>
      </c>
      <c r="C19" s="112" t="s">
        <v>277</v>
      </c>
      <c r="D19" s="9">
        <v>28465</v>
      </c>
      <c r="E19" s="9">
        <f t="shared" si="0"/>
        <v>379.53333333333336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275</v>
      </c>
      <c r="C20" s="112" t="s">
        <v>278</v>
      </c>
      <c r="D20" s="9">
        <v>729444</v>
      </c>
      <c r="E20" s="9">
        <f t="shared" ref="E20:E21" si="1">IFERROR(D20/C20,0)</f>
        <v>14588.88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6" t="s">
        <v>276</v>
      </c>
      <c r="C21" s="112" t="s">
        <v>277</v>
      </c>
      <c r="D21" s="9">
        <v>66994</v>
      </c>
      <c r="E21" s="9">
        <f t="shared" si="1"/>
        <v>893.25333333333333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89" t="s">
        <v>238</v>
      </c>
      <c r="C22" s="90"/>
      <c r="D22" s="91"/>
      <c r="E22" s="12">
        <f>SUM(E10:E21)</f>
        <v>195909.99333333335</v>
      </c>
      <c r="F22" s="12">
        <f t="shared" ref="F22" si="2">SUM(F10:F21)</f>
        <v>0</v>
      </c>
      <c r="G22" s="12">
        <f>SUM(G10:G21)</f>
        <v>157979</v>
      </c>
      <c r="H22" s="13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2:D2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Anlægsprojekter'!F22</f>
        <v>0</v>
      </c>
      <c r="D10" s="14" t="s">
        <v>3</v>
      </c>
      <c r="E10" s="9">
        <f>SUM('Fane 9. Anlægsprojekter'!E22,'Fane 9. Anlægsprojekter'!G22)</f>
        <v>353888.99333333335</v>
      </c>
      <c r="F10" s="14" t="s">
        <v>3</v>
      </c>
      <c r="G10" s="1"/>
    </row>
    <row r="11" spans="1:7" x14ac:dyDescent="0.25">
      <c r="A11" s="1"/>
      <c r="B11" s="113" t="s">
        <v>280</v>
      </c>
      <c r="C11" s="22">
        <v>127933</v>
      </c>
      <c r="D11" s="14" t="s">
        <v>3</v>
      </c>
      <c r="E11" s="9">
        <v>294171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127933</v>
      </c>
      <c r="D12" s="13" t="s">
        <v>3</v>
      </c>
      <c r="E12" s="12">
        <f>SUM(E10:E11)</f>
        <v>648059.9933333334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129493.78259999999</v>
      </c>
      <c r="D13" s="13" t="s">
        <v>3</v>
      </c>
      <c r="E13" s="12">
        <f>E12*(1+'Fane 14. Nøgletal'!C13)</f>
        <v>655966.32525200001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i7iM04VajH8Fx2qMXIikfuo+vBUHkLaw6NHivyGXJkZu+G9tNC/+boW0zRRJLbWDZ6PUjIOrycRaFtc3MA0pw==" saltValue="QCIJQSYqdieqgpn3qMcX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w8eg1VxPu2zeCDnZscnaJL4W6gEUYQcUXtgbnFMAUqY7vm2OyuwyvFGTveJfBfxMv3HPC7vTpgHI7B1PMQHpg==" saltValue="9DoZ+XdnINECqlT3uzrBS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49372294.729877874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129493.78259999999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655966.32525200001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982216.81949438842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-399428.06884158734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-148663.62238701567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-1262999.9656535401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49328880.000342123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18035507.1908466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67364387.191188723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49328880.000342123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601812.33600417397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-389983.0087804303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-147467.77220853453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-1203325.0766041181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48189916.478753217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18255540.378574926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66445456.857328147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48189916.478753217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587916.98104078928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-380978.61984970019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-146281.54144888907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-1184510.4873688745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47066062.811126545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18478257.971193541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65544320.782320082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47066062.811126545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574205.96629574394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-372093.68601931661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-145104.85272947422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-1165990.0736436185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45957080.165029876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18703692.718442105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64660772.883471981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49290878.75592532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99227.006999999998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795743.33294907003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988661.22718872549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-399697.8326320104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-146143.57389234254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-1256374.1866608909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49372294.729877874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18637866.701485019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68010161.431362897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7252280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145045.6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7231611.0020000013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0.44112940208520746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144632.22886258806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7211001.3505164851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144220.02701032971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7205996.9155792268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101181.77903790001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146143.57389234254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7302107.5126030631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131073.60674771998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148663.62238701567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7373388.6104267258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147467.77220853453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7314077.0724444538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146281.54144888907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7255242.6364737106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145104.85272947422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42729460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388838.08600000001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43081582.797495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-68348.002068683752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761334.25587904581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42991308.798989356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360899.40667267452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764085.9905801639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43427108.222718976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811419.4766081667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1256374.1866608909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43828901.936865777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663969.11442007439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1262999.9656535401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43757275.512877025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1203325.0766041181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43073108.631595433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1184510.4873688745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42399639.041586123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1165990.0736436185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6.5513605196243782E-3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2.4768530888012166E-4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7.8104867073222626E-3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2020-08-27T11:30:39Z</dcterms:modified>
</cp:coreProperties>
</file>