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Ringkøbing-Skjern Spildevand AS (S07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8" i="32" l="1"/>
  <c r="E32" i="32"/>
  <c r="E16" i="40" l="1"/>
  <c r="E12" i="40"/>
  <c r="C13" i="19" l="1"/>
  <c r="C30" i="2" l="1"/>
  <c r="E28" i="32"/>
  <c r="E20" i="32" l="1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4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5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C29" i="15" s="1"/>
  <c r="G47" i="36" l="1"/>
  <c r="G49" i="36" s="1"/>
  <c r="C15" i="23" s="1"/>
  <c r="C15" i="22"/>
  <c r="C9" i="22"/>
  <c r="C12" i="22" s="1"/>
  <c r="C13" i="22" l="1"/>
  <c r="C16" i="22" l="1"/>
  <c r="C29" i="22" s="1"/>
  <c r="C9" i="23" l="1"/>
  <c r="C12" i="23" s="1"/>
  <c r="C13" i="23" l="1"/>
  <c r="C16" i="23" s="1"/>
  <c r="C27" i="23" s="1"/>
</calcChain>
</file>

<file path=xl/sharedStrings.xml><?xml version="1.0" encoding="utf-8"?>
<sst xmlns="http://schemas.openxmlformats.org/spreadsheetml/2006/main" count="697" uniqueCount="277">
  <si>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</si>
  <si>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</si>
  <si>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</si>
  <si>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</si>
  <si>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</si>
  <si>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</si>
  <si>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</si>
  <si>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</si>
  <si>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</si>
  <si>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</si>
  <si>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</si>
  <si>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</si>
  <si>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</si>
  <si>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</si>
  <si>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</si>
  <si>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</si>
  <si>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</si>
  <si>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</si>
  <si>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</si>
  <si>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</si>
  <si>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</si>
  <si>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</si>
  <si>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</si>
  <si>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</si>
  <si>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</si>
  <si>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</si>
  <si>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</si>
  <si>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</si>
  <si>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</si>
  <si>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</si>
  <si>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</si>
  <si>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</si>
  <si>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</si>
  <si>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</si>
  <si>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</si>
  <si>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</si>
  <si>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</si>
  <si>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</si>
  <si>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</si>
  <si>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</si>
  <si>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</si>
  <si>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</si>
  <si>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</si>
  <si>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</si>
  <si>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</si>
  <si>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</si>
  <si>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</si>
  <si>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</si>
  <si>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</si>
  <si>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</si>
  <si>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</si>
  <si>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</si>
  <si>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</si>
  <si>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</si>
  <si>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</si>
  <si>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</si>
  <si>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</si>
  <si>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</si>
  <si>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</si>
  <si>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</si>
  <si>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</si>
  <si>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</si>
  <si>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</si>
  <si>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</si>
  <si>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</si>
  <si>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</si>
  <si>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</si>
  <si>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</si>
  <si>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</si>
  <si>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</si>
  <si>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</si>
  <si>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</si>
  <si>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</si>
  <si>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</si>
  <si>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</si>
  <si>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</si>
  <si>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</si>
  <si>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</si>
  <si>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</si>
  <si>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</si>
  <si>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</si>
  <si>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</si>
  <si>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</si>
  <si>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</si>
  <si>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</si>
  <si>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</si>
  <si>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</si>
  <si>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</si>
  <si>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</si>
  <si>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</si>
  <si>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</si>
  <si>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</si>
  <si>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</si>
  <si>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</si>
  <si>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</si>
  <si>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</si>
  <si>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</si>
  <si>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</si>
  <si>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</si>
  <si>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</si>
  <si>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</si>
  <si>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</si>
  <si>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</si>
  <si>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</si>
  <si>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</si>
  <si>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</si>
  <si>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</si>
  <si>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</si>
  <si>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</si>
  <si>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</si>
  <si>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</si>
  <si>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</si>
  <si>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</si>
  <si>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</si>
  <si>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</si>
  <si>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</si>
  <si>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</si>
  <si>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</si>
  <si>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</si>
  <si>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</si>
  <si>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</si>
  <si>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</si>
  <si>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</si>
  <si>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</si>
  <si>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</si>
  <si>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</si>
  <si>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</si>
  <si>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</si>
  <si>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</si>
  <si>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</si>
  <si>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</si>
  <si>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</si>
  <si>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</si>
  <si>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</si>
  <si>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</si>
  <si>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</si>
  <si>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</si>
  <si>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</si>
  <si>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</si>
  <si>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</si>
  <si>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</si>
  <si>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</si>
  <si>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</si>
  <si>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</si>
  <si>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</si>
  <si>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</si>
  <si>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</si>
  <si>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</si>
  <si>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</si>
  <si>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</si>
  <si>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</si>
  <si>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</si>
  <si>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</si>
  <si>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</si>
  <si>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</si>
  <si>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</si>
  <si>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</si>
  <si>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</si>
  <si>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</si>
  <si>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</si>
  <si>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</si>
  <si>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</si>
  <si>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</si>
  <si>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</si>
  <si>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</si>
  <si>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</si>
  <si>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</si>
  <si>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</si>
  <si>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</si>
  <si>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</si>
  <si>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</si>
  <si>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</si>
  <si>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</si>
  <si>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</si>
  <si>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</si>
  <si>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</si>
  <si>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</si>
  <si>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</si>
  <si>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</si>
  <si>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</si>
  <si>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</si>
  <si>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</si>
  <si>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</si>
  <si>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</si>
  <si>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</si>
  <si>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</si>
  <si>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</si>
  <si>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</si>
  <si>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</si>
  <si>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</si>
  <si>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</si>
  <si>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</si>
  <si>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</si>
  <si>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</si>
  <si>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</si>
  <si>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</si>
  <si>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</si>
  <si>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</si>
  <si>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</si>
  <si>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</si>
  <si>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</si>
  <si>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</si>
  <si>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</si>
  <si>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</si>
  <si>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</si>
  <si>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</si>
  <si>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</si>
  <si>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</si>
  <si>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</si>
  <si>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</si>
  <si>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</si>
  <si>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</si>
  <si>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</si>
  <si>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</si>
  <si>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</si>
  <si>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</si>
  <si>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</si>
  <si>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</si>
  <si>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</si>
  <si>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</si>
  <si>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</si>
  <si>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</si>
  <si>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</si>
  <si>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</si>
  <si>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</si>
  <si>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</si>
  <si>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</si>
  <si>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</si>
  <si>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</si>
  <si>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</si>
  <si>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</si>
  <si>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</si>
  <si>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</si>
  <si>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</si>
  <si>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</si>
  <si>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</si>
  <si>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</si>
  <si>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</si>
  <si>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</si>
  <si>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</si>
  <si>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</si>
  <si>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</si>
  <si>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</si>
  <si>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</si>
  <si>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</si>
  <si>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</si>
  <si>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</si>
  <si>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</si>
  <si>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</si>
  <si>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</si>
  <si>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</si>
  <si>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</si>
  <si>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</si>
  <si>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</si>
  <si>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</si>
  <si>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</si>
  <si>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</si>
  <si>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</si>
  <si>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</si>
  <si>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</si>
  <si>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</si>
  <si>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</si>
  <si>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</si>
  <si>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</si>
  <si>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</si>
  <si>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Afgift til Forsyningssekretariatet</t>
  </si>
  <si>
    <t>Ejendomsskatter</t>
  </si>
  <si>
    <t>Erstatninger</t>
  </si>
  <si>
    <t>Ingen tilknyttet virksomhed</t>
  </si>
  <si>
    <t>Ingen bortfald eller nedsættelse</t>
  </si>
  <si>
    <t>Udvidelse af forsyningsområde</t>
  </si>
  <si>
    <t>Ingen engangstillæg</t>
  </si>
  <si>
    <t>Ingen anlægsprojekter</t>
  </si>
  <si>
    <t>Yderligere opkrævningsret efter § 17, stk. 10 - 2017</t>
  </si>
  <si>
    <t>Yderligere opkrævningsret efter § 17, stk. 10 - 2018</t>
  </si>
  <si>
    <t>Indtægter fra tilbagebetalt skat eller sambeskatningsbidrag som følge af skattesagen</t>
  </si>
  <si>
    <t>Nedsættelse af økonomisk ramme som følge af skattesagen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</si>
</sst>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x14ac:dyDescent="0.25">
      <c r="A10" s="1"/>
      <c r="B10" s="54" t="s">
        <v>265</v>
      </c>
      <c r="C10" s="9">
        <v>82478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36165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276658</v>
      </c>
      <c r="D12" s="14" t="s">
        <v>3</v>
      </c>
      <c r="E12" s="1"/>
      <c r="F12" s="1"/>
    </row>
    <row r="13" spans="1:6" x14ac:dyDescent="0.25">
      <c r="A13" s="1"/>
      <c r="B13" s="38" t="s">
        <v>198</v>
      </c>
      <c r="C13" s="12">
        <f>SUM(C10:C12)</f>
        <v>395301</v>
      </c>
      <c r="D13" s="13" t="s">
        <v>3</v>
      </c>
      <c r="E13" s="1"/>
      <c r="F13" s="1"/>
    </row>
    <row r="14" spans="1:6" x14ac:dyDescent="0.25">
      <c r="A14" s="1"/>
      <c r="B14" s="38" t="s">
        <v>199</v>
      </c>
      <c r="C14" s="12">
        <f>C13*(1+'Fane 14. Nøgletal'!C13)^2</f>
        <v>405005.18100084004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86" t="s">
        <v>178</v>
      </c>
      <c r="C17" s="87"/>
      <c r="D17" s="88"/>
      <c r="E17" s="1"/>
      <c r="F17" s="1"/>
    </row>
    <row r="18" spans="1:6" x14ac:dyDescent="0.25">
      <c r="A18" s="1"/>
      <c r="B18" s="54" t="s">
        <v>147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54" t="s">
        <v>148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149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200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86"/>
      <c r="C22" s="87"/>
      <c r="D22" s="88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86" t="s">
        <v>146</v>
      </c>
      <c r="C25" s="87"/>
      <c r="D25" s="88"/>
      <c r="E25" s="1"/>
      <c r="F25" s="1"/>
    </row>
    <row r="26" spans="1:6" x14ac:dyDescent="0.25">
      <c r="A26" s="1"/>
      <c r="B26" s="54" t="s">
        <v>147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4" t="s">
        <v>148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86"/>
      <c r="C30" s="87"/>
      <c r="D30" s="88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69654712.154358506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65208600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4446112.1543585062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73078965.762097538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71855468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1223497.7620975375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79975735.458664015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75482797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4492938.4586640149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273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274</v>
      </c>
      <c r="C37" s="103"/>
      <c r="D37" s="104"/>
      <c r="E37" s="9">
        <v>1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272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6" t="s">
        <v>238</v>
      </c>
      <c r="C11" s="87"/>
      <c r="D11" s="8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113" t="s">
        <v>270</v>
      </c>
      <c r="C11" s="22">
        <v>18558</v>
      </c>
      <c r="D11" s="14" t="s">
        <v>3</v>
      </c>
      <c r="E11" s="9">
        <v>112344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18558</v>
      </c>
      <c r="D12" s="13" t="s">
        <v>3</v>
      </c>
      <c r="E12" s="12">
        <f>SUM(E10:E11)</f>
        <v>112344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18784.407599999999</v>
      </c>
      <c r="D13" s="13" t="s">
        <v>3</v>
      </c>
      <c r="E13" s="12">
        <f>E12*(1+'Fane 14. Nøgletal'!C13)</f>
        <v>113714.5968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QsjdKga0P5CMBU2SnLtLLjMx0dknqIKNCWY+LNHrx1gAt0Aap1xIcpSizL73sATMFgRzA5IXihJFYHPW03gkA==" saltValue="hONaUQDNuPpnqfYJoQLlB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C1WxEMkp0/4MHci5VKVt6/Fwu+wQKN2FJF7aSjwf2dsgjMaChFip4O1yixwov5XWfhX/5lJbWGPhg8sPpjKnoA==" saltValue="qtiTyheM7/3Y+h+LqQ7Js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269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269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269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73348048.063344762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18784.407599999999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113714.5968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1446573.0347015718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-283986.0269204973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-1739640.692336051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72903493.383189783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405005.18100084004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275</v>
      </c>
      <c r="C33" s="32"/>
      <c r="D33" s="20"/>
      <c r="E33" s="1"/>
    </row>
    <row r="34" spans="1:5" x14ac:dyDescent="0.25">
      <c r="A34" s="1"/>
      <c r="B34" s="36" t="s">
        <v>276</v>
      </c>
      <c r="C34" s="10">
        <v>-3448196.6666666698</v>
      </c>
      <c r="D34" s="11" t="s">
        <v>3</v>
      </c>
      <c r="E34" s="1"/>
    </row>
    <row r="35" spans="1:5" x14ac:dyDescent="0.25">
      <c r="A35" s="1"/>
      <c r="B35" s="38" t="s">
        <v>35</v>
      </c>
      <c r="C35" s="34">
        <f>SUM(C32,C30,C28,C24,C22,C20,C34)</f>
        <v>69860301.897523955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72903493.383189783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889422.61927491543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-281701.64331994881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-1656740.0349921645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71854474.324152589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Nøgletal'!C13)+'Fane 6. Ikke-påvirkelige omk.'!C19+'Fane 6. Ikke-påvirkelige omk.'!C27</f>
        <v>409946.24420905026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ht="15" customHeight="1" x14ac:dyDescent="0.25">
      <c r="A27" s="1"/>
      <c r="B27" s="38" t="s">
        <v>275</v>
      </c>
      <c r="C27" s="32"/>
      <c r="D27" s="20"/>
      <c r="E27" s="1"/>
    </row>
    <row r="28" spans="1:5" ht="15" customHeight="1" x14ac:dyDescent="0.25">
      <c r="A28" s="1"/>
      <c r="B28" s="36" t="s">
        <v>276</v>
      </c>
      <c r="C28" s="10">
        <v>-3448196.6666666698</v>
      </c>
      <c r="D28" s="11" t="s">
        <v>3</v>
      </c>
      <c r="E28" s="1"/>
    </row>
    <row r="29" spans="1:5" x14ac:dyDescent="0.25">
      <c r="A29" s="1"/>
      <c r="B29" s="38" t="s">
        <v>36</v>
      </c>
      <c r="C29" s="12">
        <f>SUM(C16,C18,C20,C24,C26,C28)</f>
        <v>68816223.901694968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71854474.324152589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876624.58675466164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-279435.63530108309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-1630836.0761750443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70820827.199431121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Nøgletal'!C13)^2+'Fane 6. Ikke-påvirkelige omk.'!C20+'Fane 6. Ikke-påvirkelige omk.'!C28</f>
        <v>414947.58838840068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275</v>
      </c>
      <c r="C27" s="32"/>
      <c r="D27" s="20"/>
      <c r="E27" s="1"/>
    </row>
    <row r="28" spans="1:5" x14ac:dyDescent="0.25">
      <c r="A28" s="1"/>
      <c r="B28" s="36" t="s">
        <v>276</v>
      </c>
      <c r="C28" s="10">
        <v>-3448196.6666666698</v>
      </c>
      <c r="D28" s="11" t="s">
        <v>3</v>
      </c>
      <c r="E28" s="1"/>
    </row>
    <row r="29" spans="1:5" x14ac:dyDescent="0.25">
      <c r="A29" s="1"/>
      <c r="B29" s="38" t="s">
        <v>124</v>
      </c>
      <c r="C29" s="12">
        <f>SUM(C16,C18,C20,C24,C26,C28)</f>
        <v>67787578.121152848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70820827.199431121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864014.09183305979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-277187.85505072115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-1605337.1387060094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69802316.297507435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Nøgletal'!C13)^3+'Fane 6. Ikke-påvirkelige omk.'!C21+'Fane 6. Ikke-påvirkelige omk.'!C29</f>
        <v>420009.94896673923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8" t="s">
        <v>275</v>
      </c>
      <c r="C25" s="32"/>
      <c r="D25" s="20"/>
      <c r="E25" s="1"/>
    </row>
    <row r="26" spans="1:5" ht="15" customHeight="1" x14ac:dyDescent="0.25">
      <c r="A26" s="1"/>
      <c r="B26" s="49" t="s">
        <v>276</v>
      </c>
      <c r="C26" s="10">
        <v>-3448196.6666666698</v>
      </c>
      <c r="D26" s="11" t="s">
        <v>3</v>
      </c>
      <c r="E26" s="1"/>
    </row>
    <row r="27" spans="1:5" x14ac:dyDescent="0.25">
      <c r="A27" s="1"/>
      <c r="B27" s="38" t="s">
        <v>193</v>
      </c>
      <c r="C27" s="12">
        <f>SUM(C16,C18,C20,C24,C26)</f>
        <v>66774129.579807505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72714640.797129586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654623.94689999998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558905.60013749998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1456384.9557800915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0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-283802.71445687592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-1752704.5221455407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73348048.063344762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1262838.23212635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74610886.295471117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12945809.1102097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258916.18220419399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12908913.554245602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292762.53924775019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264033.52186986705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13164051.316626897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367955.58034946991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270640.13793952734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13522615.684189865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667520.03865393007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283802.71445687592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14180287.768652143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19013.577372719999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283986.0269204973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14085082.16599744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281701.64331994881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13971781.765054155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279435.63530108309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13859392.752536058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277187.85505072115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59574404.959096842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542127.08512778126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60065342.736763529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-27811.477337219625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1062664.3032918458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60006927.127866827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1027884.1985968298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1071065.2026910351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61145031.922410943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569916.04046020878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1752704.5221455407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61143499.636507906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115101.91488096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1739640.692336051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60245092.181533255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1656740.0349921645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59303130.042728886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1630836.0761750443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58375895.952945799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1605337.1387060094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5.8695069057804689E-3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4.8284928087391097E-4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2020-09-10T09:40:41Z</dcterms:modified>
</cp:coreProperties>
</file>