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København AS (S04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G21" i="11" l="1"/>
  <c r="E21" i="11"/>
  <c r="E11" i="11"/>
  <c r="E12" i="11"/>
  <c r="E13" i="11"/>
  <c r="E14" i="11"/>
  <c r="E15" i="11"/>
  <c r="E16" i="11"/>
  <c r="E17" i="11"/>
  <c r="E18" i="11"/>
  <c r="E16" i="40" l="1"/>
  <c r="E12" i="40"/>
  <c r="E28" i="32" l="1"/>
  <c r="E32" i="32" l="1"/>
  <c r="C30" i="2" s="1"/>
  <c r="E38" i="32"/>
  <c r="E20" i="32"/>
  <c r="E12" i="32"/>
  <c r="E16" i="27" l="1"/>
  <c r="E17" i="27" s="1"/>
  <c r="E19" i="11" l="1"/>
  <c r="E20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1" i="11" l="1"/>
  <c r="C10" i="37" s="1"/>
  <c r="C14" i="37" s="1"/>
  <c r="C15" i="37" l="1"/>
  <c r="C10" i="2" s="1"/>
  <c r="E11" i="21"/>
  <c r="E12" i="21" s="1"/>
  <c r="C11" i="21"/>
  <c r="C12" i="21" s="1"/>
  <c r="E11" i="29"/>
  <c r="E12" i="29" s="1"/>
  <c r="C11" i="29"/>
  <c r="C12" i="29" s="1"/>
  <c r="C14" i="19"/>
  <c r="C15" i="19" s="1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<sst xmlns="http://schemas.openxmlformats.org/spreadsheetml/2006/main" count="723" uniqueCount="293">
  <si>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</si>
  <si>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</si>
  <si>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</si>
  <si>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</si>
  <si>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</si>
  <si>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</si>
  <si>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</si>
  <si>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</si>
  <si>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</si>
  <si>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</si>
  <si>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</si>
  <si>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</si>
  <si>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</si>
  <si>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</si>
  <si>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</si>
  <si>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</si>
  <si>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</si>
  <si>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</si>
  <si>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</si>
  <si>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</si>
  <si>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</si>
  <si>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</si>
  <si>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</si>
  <si>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</si>
  <si>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</si>
  <si>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</si>
  <si>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</si>
  <si>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</si>
  <si>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</si>
  <si>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</si>
  <si>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</si>
  <si>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</si>
  <si>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</si>
  <si>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</si>
  <si>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</si>
  <si>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</si>
  <si>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</si>
  <si>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</si>
  <si>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</si>
  <si>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</si>
  <si>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</si>
  <si>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</si>
  <si>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</si>
  <si>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</si>
  <si>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</si>
  <si>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</si>
  <si>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</si>
  <si>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</si>
  <si>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</si>
  <si>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</si>
  <si>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</si>
  <si>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</si>
  <si>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</si>
  <si>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</si>
  <si>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</si>
  <si>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</si>
  <si>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</si>
  <si>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</si>
  <si>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</si>
  <si>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</si>
  <si>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</si>
  <si>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</si>
  <si>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</si>
  <si>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</si>
  <si>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</si>
  <si>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</si>
  <si>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</si>
  <si>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</si>
  <si>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</si>
  <si>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</si>
  <si>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</si>
  <si>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</si>
  <si>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</si>
  <si>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</si>
  <si>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</si>
  <si>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</si>
  <si>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</si>
  <si>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</si>
  <si>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</si>
  <si>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</si>
  <si>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</si>
  <si>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</si>
  <si>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</si>
  <si>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</si>
  <si>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</si>
  <si>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</si>
  <si>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</si>
  <si>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</si>
  <si>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</si>
  <si>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</si>
  <si>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</si>
  <si>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</si>
  <si>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</si>
  <si>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</si>
  <si>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</si>
  <si>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</si>
  <si>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</si>
  <si>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</si>
  <si>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</si>
  <si>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</si>
  <si>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</si>
  <si>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</si>
  <si>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</si>
  <si>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</si>
  <si>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</si>
  <si>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</si>
  <si>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</si>
  <si>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</si>
  <si>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</si>
  <si>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</si>
  <si>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</si>
  <si>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</si>
  <si>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</si>
  <si>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</si>
  <si>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</si>
  <si>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</si>
  <si>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</si>
  <si>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</si>
  <si>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</si>
  <si>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</si>
  <si>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</si>
  <si>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</si>
  <si>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</si>
  <si>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</si>
  <si>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</si>
  <si>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</si>
  <si>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</si>
  <si>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</si>
  <si>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</si>
  <si>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</si>
  <si>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</si>
  <si>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</si>
  <si>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</si>
  <si>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</si>
  <si>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</si>
  <si>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</si>
  <si>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</si>
  <si>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</si>
  <si>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</si>
  <si>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</si>
  <si>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</si>
  <si>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</si>
  <si>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</si>
  <si>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</si>
  <si>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</si>
  <si>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</si>
  <si>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</si>
  <si>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</si>
  <si>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</si>
  <si>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</si>
  <si>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</si>
  <si>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</si>
  <si>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</si>
  <si>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</si>
  <si>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</si>
  <si>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</si>
  <si>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</si>
  <si>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</si>
  <si>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</si>
  <si>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</si>
  <si>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</si>
  <si>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</si>
  <si>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</si>
  <si>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</si>
  <si>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</si>
  <si>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</si>
  <si>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</si>
  <si>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</si>
  <si>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</si>
  <si>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</si>
  <si>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</si>
  <si>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</si>
  <si>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</si>
  <si>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</si>
  <si>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</si>
  <si>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</si>
  <si>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</si>
  <si>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</si>
  <si>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</si>
  <si>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</si>
  <si>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</si>
  <si>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</si>
  <si>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</si>
  <si>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</si>
  <si>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</si>
  <si>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</si>
  <si>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</si>
  <si>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</si>
  <si>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</si>
  <si>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</si>
  <si>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</si>
  <si>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</si>
  <si>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</si>
  <si>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</si>
  <si>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</si>
  <si>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</si>
  <si>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</si>
  <si>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</si>
  <si>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</si>
  <si>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</si>
  <si>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</si>
  <si>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</si>
  <si>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</si>
  <si>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</si>
  <si>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</si>
  <si>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</si>
  <si>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</si>
  <si>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</si>
  <si>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</si>
  <si>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</si>
  <si>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</si>
  <si>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</si>
  <si>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</si>
  <si>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</si>
  <si>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</si>
  <si>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</si>
  <si>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</si>
  <si>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</si>
  <si>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</si>
  <si>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</si>
  <si>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</si>
  <si>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</si>
  <si>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</si>
  <si>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</si>
  <si>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</si>
  <si>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</si>
  <si>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</si>
  <si>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</si>
  <si>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</si>
  <si>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</si>
  <si>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</si>
  <si>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</si>
  <si>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</si>
  <si>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</si>
  <si>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</si>
  <si>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</si>
  <si>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</si>
  <si>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</si>
  <si>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</si>
  <si>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</si>
  <si>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</si>
  <si>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</si>
  <si>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</si>
  <si>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</si>
  <si>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</si>
  <si>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</si>
  <si>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</si>
  <si>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</si>
  <si>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</si>
  <si>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</si>
  <si>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</si>
  <si>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</si>
  <si>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</si>
  <si>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</si>
  <si>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</si>
  <si>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</si>
  <si>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</si>
  <si>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</si>
  <si>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</si>
  <si>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</si>
  <si>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</si>
  <si>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</si>
  <si>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</si>
  <si>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</si>
  <si>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</si>
  <si>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</si>
  <si>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</si>
  <si>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Klimasikring og masterplaner</t>
  </si>
  <si>
    <t>Flytning af forsyningsledninger</t>
  </si>
  <si>
    <t>Udvidelse af forsyningsområde</t>
  </si>
  <si>
    <t>Ingen engangstillæg</t>
  </si>
  <si>
    <t>Afgift til Forsyningssekretariatet</t>
  </si>
  <si>
    <t>Køb af produkter og ydelser fra andre vandselskaber reguleret af vandsektorloven</t>
  </si>
  <si>
    <t>Ejendomsskat</t>
  </si>
  <si>
    <t>Betaling til projekters medfinansiering (Carlsbergbyen)</t>
  </si>
  <si>
    <t>Kælder</t>
  </si>
  <si>
    <t>75</t>
  </si>
  <si>
    <t>Administrationbygninger</t>
  </si>
  <si>
    <t>Overbygning</t>
  </si>
  <si>
    <t>Brønde</t>
  </si>
  <si>
    <t>Ø 1200 mm &lt; Ledningsnet ≤ Ø 1600 mm</t>
  </si>
  <si>
    <t>Ledningsnet &gt; Ø 1600 mm (rørbassiner og transportledninger)</t>
  </si>
  <si>
    <t>Installationer "mekaniske riste og SRO" Miljøklasse A. (7-20 m2) - SRO</t>
  </si>
  <si>
    <t>10</t>
  </si>
  <si>
    <t>Pumpeinstallation Miljøklasse A (1.000-1.500 l/s) - SRO</t>
  </si>
  <si>
    <t>Jordbassin Klasse A</t>
  </si>
  <si>
    <t>50</t>
  </si>
  <si>
    <t>Pumpeinstallation Miljøklasse A (1.000-1.500 l/s) - Mek/EL</t>
  </si>
  <si>
    <t>20</t>
  </si>
  <si>
    <t>Udvikling - Harrestrup Å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</si>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</sst>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271</v>
      </c>
      <c r="C10" s="9">
        <v>1292782</v>
      </c>
      <c r="D10" s="14" t="s">
        <v>3</v>
      </c>
      <c r="E10" s="1"/>
      <c r="F10" s="1"/>
    </row>
    <row r="11" spans="1:6" ht="26.25" x14ac:dyDescent="0.25">
      <c r="A11" s="1"/>
      <c r="B11" s="33" t="s">
        <v>272</v>
      </c>
      <c r="C11" s="9">
        <v>220370484</v>
      </c>
      <c r="D11" s="14" t="s">
        <v>3</v>
      </c>
      <c r="E11" s="1"/>
      <c r="F11" s="1"/>
    </row>
    <row r="12" spans="1:6" x14ac:dyDescent="0.25">
      <c r="A12" s="1"/>
      <c r="B12" s="54" t="s">
        <v>273</v>
      </c>
      <c r="C12" s="9">
        <v>1010662</v>
      </c>
      <c r="D12" s="14" t="s">
        <v>3</v>
      </c>
      <c r="E12" s="1"/>
      <c r="F12" s="1"/>
    </row>
    <row r="13" spans="1:6" ht="26.25" x14ac:dyDescent="0.25">
      <c r="A13" s="1"/>
      <c r="B13" s="33" t="s">
        <v>274</v>
      </c>
      <c r="C13" s="9">
        <v>9746100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232420028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238125670.08016753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19301918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19325424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19272209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19493117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N9GGGKJOHLBbMFcfiS25eZ5suFp7PTzL/YZ4nNvxoBi2GV/SS/g0xS0lONLWo5KgYFKSqsNujDrjxjXo4ZVkw==" saltValue="tuwsqRvNdN8PKxpoI4D6x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504020989.22672749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490672447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13348542.226727486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471153397.90359336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551305750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-80152352.096406639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531839163.55092585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549273515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-17434351.449074149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-33401904.934839576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291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292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-17434351.449074149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-8717175.7245370746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19628279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450686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-19177593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-19177593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275</v>
      </c>
      <c r="C10" s="112" t="s">
        <v>276</v>
      </c>
      <c r="D10" s="9">
        <v>95408010</v>
      </c>
      <c r="E10" s="9">
        <f>IFERROR(D10/C10,0)</f>
        <v>1272106.8</v>
      </c>
      <c r="F10" s="9">
        <v>0</v>
      </c>
      <c r="G10" s="9">
        <v>803359</v>
      </c>
      <c r="H10" s="14" t="s">
        <v>3</v>
      </c>
      <c r="I10" s="1"/>
    </row>
    <row r="11" spans="1:9" x14ac:dyDescent="0.25">
      <c r="A11" s="1"/>
      <c r="B11" s="56" t="s">
        <v>277</v>
      </c>
      <c r="C11" s="112" t="s">
        <v>276</v>
      </c>
      <c r="D11" s="9">
        <v>40944716</v>
      </c>
      <c r="E11" s="9">
        <f t="shared" ref="E11:E18" si="0">IFERROR(D11/C11,0)</f>
        <v>545929.54666666663</v>
      </c>
      <c r="F11" s="9">
        <v>0</v>
      </c>
      <c r="G11" s="9">
        <v>344765</v>
      </c>
      <c r="H11" s="14" t="s">
        <v>3</v>
      </c>
      <c r="I11" s="1"/>
    </row>
    <row r="12" spans="1:9" x14ac:dyDescent="0.25">
      <c r="A12" s="1"/>
      <c r="B12" s="56" t="s">
        <v>278</v>
      </c>
      <c r="C12" s="112" t="s">
        <v>276</v>
      </c>
      <c r="D12" s="9">
        <v>32225499</v>
      </c>
      <c r="E12" s="9">
        <f t="shared" si="0"/>
        <v>429673.32</v>
      </c>
      <c r="F12" s="9">
        <v>0</v>
      </c>
      <c r="G12" s="9">
        <v>271347</v>
      </c>
      <c r="H12" s="14" t="s">
        <v>3</v>
      </c>
      <c r="I12" s="1"/>
    </row>
    <row r="13" spans="1:9" x14ac:dyDescent="0.25">
      <c r="A13" s="1"/>
      <c r="B13" s="56" t="s">
        <v>279</v>
      </c>
      <c r="C13" s="112" t="s">
        <v>276</v>
      </c>
      <c r="D13" s="9">
        <v>4603643</v>
      </c>
      <c r="E13" s="9">
        <f t="shared" si="0"/>
        <v>61381.906666666669</v>
      </c>
      <c r="F13" s="9">
        <v>0</v>
      </c>
      <c r="G13" s="9">
        <v>38764</v>
      </c>
      <c r="H13" s="14" t="s">
        <v>3</v>
      </c>
      <c r="I13" s="1"/>
    </row>
    <row r="14" spans="1:9" ht="26.25" x14ac:dyDescent="0.25">
      <c r="A14" s="1"/>
      <c r="B14" s="56" t="s">
        <v>280</v>
      </c>
      <c r="C14" s="112" t="s">
        <v>276</v>
      </c>
      <c r="D14" s="9">
        <v>11738246</v>
      </c>
      <c r="E14" s="9">
        <f t="shared" si="0"/>
        <v>156509.94666666666</v>
      </c>
      <c r="F14" s="9">
        <v>0</v>
      </c>
      <c r="G14" s="9">
        <v>98839</v>
      </c>
      <c r="H14" s="14" t="s">
        <v>3</v>
      </c>
      <c r="I14" s="1"/>
    </row>
    <row r="15" spans="1:9" ht="39" x14ac:dyDescent="0.25">
      <c r="A15" s="1"/>
      <c r="B15" s="56" t="s">
        <v>281</v>
      </c>
      <c r="C15" s="112" t="s">
        <v>276</v>
      </c>
      <c r="D15" s="9">
        <v>52941891</v>
      </c>
      <c r="E15" s="9">
        <f t="shared" si="0"/>
        <v>705891.88</v>
      </c>
      <c r="F15" s="9">
        <v>0</v>
      </c>
      <c r="G15" s="9">
        <v>445784</v>
      </c>
      <c r="H15" s="14" t="s">
        <v>3</v>
      </c>
      <c r="I15" s="1"/>
    </row>
    <row r="16" spans="1:9" ht="39" x14ac:dyDescent="0.25">
      <c r="A16" s="1"/>
      <c r="B16" s="56" t="s">
        <v>282</v>
      </c>
      <c r="C16" s="112" t="s">
        <v>283</v>
      </c>
      <c r="D16" s="9">
        <v>497118</v>
      </c>
      <c r="E16" s="9">
        <f t="shared" si="0"/>
        <v>49711.8</v>
      </c>
      <c r="F16" s="9">
        <v>0</v>
      </c>
      <c r="G16" s="9">
        <v>4186</v>
      </c>
      <c r="H16" s="14" t="s">
        <v>3</v>
      </c>
      <c r="I16" s="1"/>
    </row>
    <row r="17" spans="1:9" ht="39" x14ac:dyDescent="0.25">
      <c r="A17" s="1"/>
      <c r="B17" s="56" t="s">
        <v>284</v>
      </c>
      <c r="C17" s="112" t="s">
        <v>283</v>
      </c>
      <c r="D17" s="9">
        <v>4603643</v>
      </c>
      <c r="E17" s="9">
        <f t="shared" si="0"/>
        <v>460364.3</v>
      </c>
      <c r="F17" s="9">
        <v>0</v>
      </c>
      <c r="G17" s="9">
        <v>38764</v>
      </c>
      <c r="H17" s="14" t="s">
        <v>3</v>
      </c>
      <c r="I17" s="1"/>
    </row>
    <row r="18" spans="1:9" x14ac:dyDescent="0.25">
      <c r="A18" s="1"/>
      <c r="B18" s="56" t="s">
        <v>285</v>
      </c>
      <c r="C18" s="112" t="s">
        <v>286</v>
      </c>
      <c r="D18" s="9">
        <v>1861715</v>
      </c>
      <c r="E18" s="9">
        <f t="shared" si="0"/>
        <v>37234.300000000003</v>
      </c>
      <c r="F18" s="9">
        <v>0</v>
      </c>
      <c r="G18" s="9">
        <v>15676</v>
      </c>
      <c r="H18" s="14" t="s">
        <v>3</v>
      </c>
      <c r="I18" s="1"/>
    </row>
    <row r="19" spans="1:9" ht="39" x14ac:dyDescent="0.25">
      <c r="A19" s="1"/>
      <c r="B19" s="56" t="s">
        <v>287</v>
      </c>
      <c r="C19" s="112" t="s">
        <v>288</v>
      </c>
      <c r="D19" s="9">
        <v>48338248</v>
      </c>
      <c r="E19" s="9">
        <f t="shared" ref="E19:E20" si="1">IFERROR(D19/C19,0)</f>
        <v>2416912.4</v>
      </c>
      <c r="F19" s="9">
        <v>0</v>
      </c>
      <c r="G19" s="9">
        <v>407020</v>
      </c>
      <c r="H19" s="14" t="s">
        <v>3</v>
      </c>
      <c r="I19" s="1"/>
    </row>
    <row r="20" spans="1:9" x14ac:dyDescent="0.25">
      <c r="A20" s="1"/>
      <c r="B20" s="56" t="s">
        <v>289</v>
      </c>
      <c r="C20" s="113">
        <v>5</v>
      </c>
      <c r="D20" s="9">
        <v>9174122</v>
      </c>
      <c r="E20" s="9">
        <f t="shared" si="1"/>
        <v>1834824.4</v>
      </c>
      <c r="F20" s="9">
        <v>0</v>
      </c>
      <c r="G20" s="9">
        <v>77248</v>
      </c>
      <c r="H20" s="14" t="s">
        <v>3</v>
      </c>
      <c r="I20" s="1"/>
    </row>
    <row r="21" spans="1:9" x14ac:dyDescent="0.25">
      <c r="A21" s="1"/>
      <c r="B21" s="89" t="s">
        <v>238</v>
      </c>
      <c r="C21" s="90"/>
      <c r="D21" s="91"/>
      <c r="E21" s="12">
        <f>SUM(E10:E20)</f>
        <v>7970540.5999999996</v>
      </c>
      <c r="F21" s="12">
        <f t="shared" ref="F21" si="2">SUM(F10:F20)</f>
        <v>0</v>
      </c>
      <c r="G21" s="12">
        <f>SUM(G10:G20)</f>
        <v>2545752</v>
      </c>
      <c r="H21" s="13" t="s">
        <v>3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1:D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Anlægsprojekter'!F21</f>
        <v>0</v>
      </c>
      <c r="D10" s="14" t="s">
        <v>3</v>
      </c>
      <c r="E10" s="9">
        <f>SUM('Fane 9. Anlægsprojekter'!E21,'Fane 9. Anlægsprojekter'!G21)</f>
        <v>10516292.6</v>
      </c>
      <c r="F10" s="14" t="s">
        <v>3</v>
      </c>
      <c r="G10" s="1"/>
    </row>
    <row r="11" spans="1:7" x14ac:dyDescent="0.25">
      <c r="A11" s="1"/>
      <c r="B11" s="25" t="s">
        <v>267</v>
      </c>
      <c r="C11" s="22">
        <v>5253603</v>
      </c>
      <c r="D11" s="14" t="s">
        <v>3</v>
      </c>
      <c r="E11" s="9">
        <v>999162</v>
      </c>
      <c r="F11" s="14" t="s">
        <v>3</v>
      </c>
      <c r="G11" s="1"/>
    </row>
    <row r="12" spans="1:7" x14ac:dyDescent="0.25">
      <c r="A12" s="1"/>
      <c r="B12" s="114" t="s">
        <v>268</v>
      </c>
      <c r="C12" s="22">
        <v>0</v>
      </c>
      <c r="D12" s="14" t="s">
        <v>3</v>
      </c>
      <c r="E12" s="9">
        <v>1197001</v>
      </c>
      <c r="F12" s="14" t="s">
        <v>3</v>
      </c>
      <c r="G12" s="1"/>
    </row>
    <row r="13" spans="1:7" x14ac:dyDescent="0.25">
      <c r="A13" s="1"/>
      <c r="B13" s="25" t="s">
        <v>269</v>
      </c>
      <c r="C13" s="22">
        <v>3781686</v>
      </c>
      <c r="D13" s="14" t="s">
        <v>3</v>
      </c>
      <c r="E13" s="9">
        <v>401959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9035289</v>
      </c>
      <c r="D14" s="13" t="s">
        <v>3</v>
      </c>
      <c r="E14" s="12">
        <f>SUM(E10:E13)</f>
        <v>13114414.6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9145519.525799999</v>
      </c>
      <c r="D15" s="13" t="s">
        <v>3</v>
      </c>
      <c r="E15" s="12">
        <f>E14*(1+'Fane 14. Nøgletal'!C13)</f>
        <v>13274410.45812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heeowFen30kBT92wniJUglLcy3ROwE7E8MAZdJgHZGAHms3m/q556gC7tOwAQK+S9tnKMsZpNy9wQy67EQnp+g==" saltValue="OzUKBclMR8LLK1YS1XXh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rbHLelkTMSLCtLBSzR4NMT1OxAMP9Xd64xHmKg71OtZ7WjJfs4KJEFXasoMYLmImKSr6WYJobE1a3e7XR4iOg==" saltValue="7ATfuYdaKd0yQNcPWKNNz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290</v>
      </c>
      <c r="C9" s="110"/>
      <c r="D9" s="111"/>
      <c r="E9" s="9">
        <v>5163987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-32779.939968793849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-103279.74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5330970.1299657216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5251258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-33333.91854019936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-105025.16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5302323.3178589204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5251258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-33333.91854019936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-105025.16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5367011.6623367993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5251258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-33333.91854019936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-105025.16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5432489.2046173085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FO4zICaC2pjsBOnElxk3HUVkXM9m08cBPuiZgmPcQqTPDh80XxHxg1gtePZxFsQW6oy5Zf4sufDGvtgybod3g==" saltValue="wneP+YvfT2PPwbgqK2jC3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261247272.96239662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tillæg'!C15</f>
        <v>9145519.525799999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tillæg'!E15</f>
        <v>13274410.45812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5420094.4231630368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-1835067.4108033965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-2447200.6284803175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-4993335.1553253019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279811694.17487067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257427588.08016753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5330970.1299657216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-33401904.934839576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-19177593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489990754.45016432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279811694.17487067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3413702.6689334223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-1797857.2576146522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-2427515.3466248219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-4766944.2056047907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274233080.03395981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260356227.25514558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5302323.3178589204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-8717175.7245370746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531174454.88242728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274233080.03395981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3345643.5764143099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-1762013.3235351837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-2407988.413176572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-4692410.6494780565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268716311.22418422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263243588.05485836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5367011.6623367993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-8717175.7245370746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528609735.21684235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268716311.22418422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3278338.9969350477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-1726566.7605440081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-2388618.5543809799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-4619042.4627681421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263260422.44342616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266440946.87932763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5432489.2046173085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535133858.52737111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258263660.99356863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4759209.1008000001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1654159.1142780001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5214137.4754103385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-1713214.2745539679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-2263629.6902050246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-4667049.756901335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261247272.96239662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286572700.91750991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5227978.6625186251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-33401904.934839576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1387138.5352003518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521033186.14278591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109239873.53086534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5384141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2292480.2906173067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108818972.62195238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-0.21125968247652055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5163987.5100000007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2279659.1984138545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108403751.19349374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2168075.0238698749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108328518.99016546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4852965.5200857604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2263629.6902050246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113102936.56000112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9257094.8640147597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2447200.6284803175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121375767.3312411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2427515.3466248219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120399420.6588286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2407988.413176572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119430927.71904899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2388618.5543809799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153750234.8846961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1399127.1374507346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155017252.13282219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-4300955.2128643636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2667678.4554832536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150639469.28760287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11631813.745952047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2767515.3859803537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162645991.87023178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1686746.0488292768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4667049.756901335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162811102.21895429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13436358.265709063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4993335.1553253019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173343425.65835601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4766944.2056047907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170633114.52647477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4692410.6494780565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167965180.46429607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4619042.4627681421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1.5495446275550256E-2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6.3831452542422104E-3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6.3477967641657213E-3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2020-09-04T10:28:56Z</dcterms:modified>
</cp:coreProperties>
</file>