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Holbæk AS (V09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<sst xmlns="http://schemas.openxmlformats.org/spreadsheetml/2006/main" count="623" uniqueCount="256">
  <si>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</si>
  <si>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</si>
  <si>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</si>
  <si>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</si>
  <si>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</si>
  <si>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</si>
  <si>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</si>
  <si>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</si>
  <si>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</si>
  <si>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</si>
  <si>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</si>
  <si>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</si>
  <si>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</si>
  <si>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</si>
  <si>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</si>
  <si>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</si>
  <si>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</si>
  <si>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</si>
  <si>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</si>
  <si>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</si>
  <si>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</si>
  <si>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</si>
  <si>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</si>
  <si>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</si>
  <si>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</si>
  <si>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</si>
  <si>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</si>
  <si>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</si>
  <si>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</si>
  <si>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</si>
  <si>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</si>
  <si>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</si>
  <si>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</si>
  <si>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</si>
  <si>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</si>
  <si>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</si>
  <si>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</si>
  <si>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</si>
  <si>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</si>
  <si>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</si>
  <si>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</si>
  <si>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</si>
  <si>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</si>
  <si>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</si>
  <si>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</si>
  <si>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</si>
  <si>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</si>
  <si>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</si>
  <si>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</si>
  <si>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</si>
  <si>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</si>
  <si>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</si>
  <si>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</si>
  <si>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</si>
  <si>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</si>
  <si>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</si>
  <si>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</si>
  <si>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</si>
  <si>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</si>
  <si>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</si>
  <si>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</si>
  <si>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</si>
  <si>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</si>
  <si>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</si>
  <si>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</si>
  <si>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</si>
  <si>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</si>
  <si>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</si>
  <si>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</si>
  <si>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</si>
  <si>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</si>
  <si>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</si>
  <si>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</si>
  <si>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</si>
  <si>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</si>
  <si>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</si>
  <si>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</si>
  <si>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</si>
  <si>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</si>
  <si>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</si>
  <si>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</si>
  <si>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</si>
  <si>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</si>
  <si>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</si>
  <si>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</si>
  <si>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</si>
  <si>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</si>
  <si>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</si>
  <si>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</si>
  <si>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</si>
  <si>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</si>
  <si>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</si>
  <si>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</si>
  <si>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</si>
  <si>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</si>
  <si>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</si>
  <si>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</si>
  <si>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</si>
  <si>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</si>
  <si>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</si>
  <si>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</si>
  <si>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</si>
  <si>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</si>
  <si>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</si>
  <si>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</si>
  <si>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</si>
  <si>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</si>
  <si>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</si>
  <si>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</si>
  <si>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</si>
  <si>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</si>
  <si>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</si>
  <si>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</si>
  <si>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</si>
  <si>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</si>
  <si>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</si>
  <si>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</si>
  <si>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</si>
  <si>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</si>
  <si>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</si>
  <si>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</si>
  <si>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</si>
  <si>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</si>
  <si>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</si>
  <si>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</si>
  <si>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</si>
  <si>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</si>
  <si>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</si>
  <si>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</si>
  <si>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</si>
  <si>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</si>
  <si>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</si>
  <si>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</si>
  <si>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</si>
  <si>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</si>
  <si>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</si>
  <si>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</si>
  <si>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</si>
  <si>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</si>
  <si>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</si>
  <si>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</si>
  <si>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</si>
  <si>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</si>
  <si>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</si>
  <si>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</si>
  <si>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</si>
  <si>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</si>
  <si>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</si>
  <si>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</si>
  <si>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</si>
  <si>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</si>
  <si>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</si>
  <si>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</si>
  <si>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</si>
  <si>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</si>
  <si>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</si>
  <si>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</si>
  <si>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</si>
  <si>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</si>
  <si>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</si>
  <si>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</si>
  <si>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</si>
  <si>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</si>
  <si>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</si>
  <si>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</si>
  <si>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</si>
  <si>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</si>
  <si>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</si>
  <si>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</si>
  <si>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</si>
  <si>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</si>
  <si>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</si>
  <si>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</si>
  <si>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</si>
  <si>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</si>
  <si>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</si>
  <si>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</si>
  <si>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</si>
  <si>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</si>
  <si>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</si>
  <si>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</si>
  <si>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</si>
  <si>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</si>
  <si>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</si>
  <si>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</si>
  <si>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</si>
  <si>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</si>
  <si>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</si>
  <si>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</si>
  <si>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</si>
  <si>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</si>
  <si>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</si>
  <si>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</si>
  <si>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</si>
  <si>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</si>
  <si>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</si>
  <si>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</si>
  <si>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</si>
  <si>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</si>
  <si>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</si>
  <si>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</si>
  <si>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</si>
  <si>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</si>
  <si>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</si>
  <si>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</si>
  <si>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</si>
  <si>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</si>
  <si>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</si>
  <si>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</si>
  <si>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</si>
  <si>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</si>
  <si>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</si>
  <si>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</si>
  <si>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</si>
  <si>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</si>
  <si>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</si>
  <si>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</si>
  <si>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</si>
  <si>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</si>
  <si>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</si>
  <si>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</si>
  <si>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</si>
  <si>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</si>
  <si>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</si>
  <si>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</si>
  <si>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</si>
  <si>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</si>
  <si>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Flytning af forsyningsledninger</t>
  </si>
  <si>
    <t>Udvidelse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</si>
  <si>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</si>
  <si>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</si>
  <si>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</si>
  <si>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</si>
  <si>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</si>
  <si>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Ingen engangstillæg</t>
  </si>
  <si>
    <t>Ingen enganstillæg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</si>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</sst>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DcVs1mMOU2zA6skHDz6srj1yyTmI7aX0lSvy+QnfTb4zxeFA8mIXZlapEvnqEfnDMbaDmpw/y7II3uL/Q7KNg==" saltValue="oZOzzk4sH2K9qbHT5HJQ2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3" t="s">
        <v>230</v>
      </c>
      <c r="C10" s="9">
        <v>8910135</v>
      </c>
      <c r="D10" s="14" t="s">
        <v>3</v>
      </c>
      <c r="E10" s="1"/>
      <c r="F10" s="1"/>
    </row>
    <row r="11" spans="1:6" x14ac:dyDescent="0.25">
      <c r="A11" s="1"/>
      <c r="B11" s="63" t="s">
        <v>231</v>
      </c>
      <c r="C11" s="9">
        <v>83551</v>
      </c>
      <c r="D11" s="14" t="s">
        <v>3</v>
      </c>
      <c r="E11" s="1"/>
      <c r="F11" s="1"/>
    </row>
    <row r="12" spans="1:6" x14ac:dyDescent="0.25">
      <c r="A12" s="1"/>
      <c r="B12" s="63" t="s">
        <v>232</v>
      </c>
      <c r="C12" s="9">
        <v>52873</v>
      </c>
      <c r="D12" s="14" t="s">
        <v>3</v>
      </c>
      <c r="E12" s="1"/>
      <c r="F12" s="1"/>
    </row>
    <row r="13" spans="1:6" x14ac:dyDescent="0.25">
      <c r="A13" s="1"/>
      <c r="B13" s="63" t="s">
        <v>233</v>
      </c>
      <c r="C13" s="9">
        <v>691578</v>
      </c>
      <c r="D13" s="14" t="s">
        <v>3</v>
      </c>
      <c r="E13" s="1"/>
      <c r="F13" s="1"/>
    </row>
    <row r="14" spans="1:6" x14ac:dyDescent="0.25">
      <c r="A14" s="1"/>
      <c r="B14" s="55" t="s">
        <v>205</v>
      </c>
      <c r="C14" s="12">
        <f>SUM(C10:C13)</f>
        <v>9738137</v>
      </c>
      <c r="D14" s="13" t="s">
        <v>3</v>
      </c>
      <c r="E14" s="1"/>
      <c r="F14" s="1"/>
    </row>
    <row r="15" spans="1:6" x14ac:dyDescent="0.25">
      <c r="A15" s="1"/>
      <c r="B15" s="55" t="s">
        <v>206</v>
      </c>
      <c r="C15" s="12">
        <f>C14*(1+'Fane 12. Nøgletal'!C14)^2</f>
        <v>9802514.7525119316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c0xbsg3x4d0jj+GV+R5egnq2cNk6B6bl5w/eEMpbZ/aVREutphRmRsuMcN3cFO0bKhChJdf2m2GMb+7ZPzDZYg==" saltValue="OaG9wU3xD/8ovQDffEoX2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237</v>
      </c>
      <c r="C8" s="116"/>
      <c r="D8" s="116"/>
      <c r="E8" s="116"/>
      <c r="F8" s="117"/>
      <c r="G8" s="1"/>
    </row>
    <row r="9" spans="1:7" x14ac:dyDescent="0.25">
      <c r="A9" s="1"/>
      <c r="B9" s="112" t="s">
        <v>238</v>
      </c>
      <c r="C9" s="113"/>
      <c r="D9" s="114"/>
      <c r="E9" s="9">
        <v>-219621.59263754636</v>
      </c>
      <c r="F9" s="14" t="s">
        <v>3</v>
      </c>
      <c r="G9" s="1"/>
    </row>
    <row r="10" spans="1:7" x14ac:dyDescent="0.25">
      <c r="A10" s="1"/>
      <c r="B10" s="112" t="s">
        <v>239</v>
      </c>
      <c r="C10" s="113"/>
      <c r="D10" s="114"/>
      <c r="E10" s="9">
        <v>-1538105.6092963703</v>
      </c>
      <c r="F10" s="14" t="s">
        <v>3</v>
      </c>
      <c r="G10" s="1"/>
    </row>
    <row r="11" spans="1:7" x14ac:dyDescent="0.25">
      <c r="A11" s="1"/>
      <c r="B11" s="112" t="s">
        <v>240</v>
      </c>
      <c r="C11" s="113"/>
      <c r="D11" s="114"/>
      <c r="E11" s="9">
        <v>-2972190.9517584667</v>
      </c>
      <c r="F11" s="14" t="s">
        <v>3</v>
      </c>
      <c r="G11" s="1"/>
    </row>
    <row r="12" spans="1:7" x14ac:dyDescent="0.25">
      <c r="A12" s="1"/>
      <c r="B12" s="112" t="s">
        <v>241</v>
      </c>
      <c r="C12" s="113"/>
      <c r="D12" s="114"/>
      <c r="E12" s="9">
        <f>IF(OR(AND(E10&gt;0,E11&lt;0),AND(E11&lt;0,E34&gt;0)),E17+E18,E11)</f>
        <v>-2972190.9517584667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242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243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244</v>
      </c>
      <c r="C17" s="113"/>
      <c r="D17" s="114"/>
      <c r="E17" s="9">
        <v>-2255148.3046481851</v>
      </c>
      <c r="F17" s="14" t="s">
        <v>3</v>
      </c>
      <c r="G17" s="1"/>
    </row>
    <row r="18" spans="1:7" x14ac:dyDescent="0.25">
      <c r="A18" s="1"/>
      <c r="B18" s="112" t="s">
        <v>245</v>
      </c>
      <c r="C18" s="113"/>
      <c r="D18" s="114"/>
      <c r="E18" s="9">
        <v>-2255148.3046481851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246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23559197.617816042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22936042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253</v>
      </c>
      <c r="C26" s="65"/>
      <c r="D26" s="66"/>
      <c r="E26" s="45">
        <f>E23-(E24-E25)</f>
        <v>623155.61781604216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247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248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-1631992.686832143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249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254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0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252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l6gbWzPsnbd0y9hzTzbr42Gl/GY4o+XVtxAlfoXjTRigmnVL/CQDKcrNgaQMas+/bJOmc9+l5iictUqXRifGQ==" saltValue="Sw84KjoQUq15Of1JPGxAqQ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255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bhvIwZG0+Y/bRkzkE7qlC+m31mXOQWe1kcaQGoT+8Mre7v+qwoZU0ujANwvemJD0RXraojc14iak5uSLBbMig==" saltValue="izwc9M7jsoHJ3k7p0DwoI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724</v>
      </c>
      <c r="D11" s="14" t="s">
        <v>3</v>
      </c>
      <c r="E11" s="9">
        <v>5477</v>
      </c>
      <c r="F11" s="14" t="s">
        <v>3</v>
      </c>
      <c r="G11" s="1"/>
    </row>
    <row r="12" spans="1:7" x14ac:dyDescent="0.25">
      <c r="A12" s="1"/>
      <c r="B12" s="25" t="s">
        <v>228</v>
      </c>
      <c r="C12" s="22">
        <v>2690</v>
      </c>
      <c r="D12" s="14" t="s">
        <v>3</v>
      </c>
      <c r="E12" s="9">
        <v>9066</v>
      </c>
      <c r="F12" s="14" t="s">
        <v>3</v>
      </c>
      <c r="G12" s="1"/>
    </row>
    <row r="13" spans="1:7" x14ac:dyDescent="0.25">
      <c r="A13" s="1"/>
      <c r="B13" s="55" t="s">
        <v>136</v>
      </c>
      <c r="C13" s="12">
        <f>SUM(C10:C12)</f>
        <v>3414</v>
      </c>
      <c r="D13" s="13" t="s">
        <v>3</v>
      </c>
      <c r="E13" s="12">
        <f>SUM(E10:E12)</f>
        <v>14543</v>
      </c>
      <c r="F13" s="13" t="s">
        <v>3</v>
      </c>
      <c r="G13" s="1"/>
    </row>
    <row r="14" spans="1:7" x14ac:dyDescent="0.25">
      <c r="A14" s="1"/>
      <c r="B14" s="55" t="s">
        <v>210</v>
      </c>
      <c r="C14" s="12">
        <f>C13*(1+'Fane 12. Nøgletal'!C14)</f>
        <v>3425.2662000000005</v>
      </c>
      <c r="D14" s="13" t="s">
        <v>3</v>
      </c>
      <c r="E14" s="12">
        <f>E13*(1+'Fane 12. Nøgletal'!C14)</f>
        <v>14590.991900000001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XgGhwzWusi4D4S9Ug2g0nA6YCzNUGIK1kHFPlMHbejKUB0pUB7ARoc23txmd99BiEs4+1lLZzU+q+B/sDWjeA==" saltValue="l0JSofV5ImXPiYLrKUgN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234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234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234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235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lg6cMl+h9NRvGQRBtt6n2xWQhZPwpj+FifdOxna2RwPiGDBOfuW3/ry/o4+vP8SJNWTkWJqDE00LIK+Y3ygcg==" saltValue="I1GSAb9hy5jBj2i6CHcLg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1jCgm6Frfl3NcG0WkfZCsPgAmhpRoH2IuHRfTjwklpAos4h/Fzok5FLKm/6hh+5aFRWhwhgO2b/Og9/vtnwjRA==" saltValue="tL2JXw7nD1Sllz5GE3WOD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Bq/M7j4U1Hzpbz8A6Am2ucng1ckXe9cJgV8dkYoUwmHkrRfFL4FCgdvhqmkYj+Jsy+i6fC3gKe4vRF5UiIi5w==" saltValue="Tx2BKIAL2xHeOI/YPoeP5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ZmTyflWhoJ6LC7xmLdN65Yo+YFYOaxaS5lvdGJ/QJu2/CL2Zm09GEbAn+2PHRhBC8Ta3o6COZY7SSUSF9fJobQ==" saltValue="FxUmBxQD3Pu8ZRUGHImxJ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13741888.123263983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3425.2662000000005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14590.991900000001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167710.48875555061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-175474.7704570315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-164908.77903678766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13587231.320625715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omk.'!C15</f>
        <v>9802514.7525119316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-1631992.686832143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21757753.386305504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Zg82UQRWyBnYytOJ6ITTp7gSQ7kstEtJdlnF4Yq5FuSpZ2g2wWvoDnRclrS8DhlXeVH952ekZy417TU9CIhrqQ==" saltValue="T8QqT+nDfHRL5iNRvSAp9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13587231.320625715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44837.86335806486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-172532.76045554897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-86695.467847921551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13372840.955680311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omk.'!C15*(1+'Fane 12. Nøgletal'!C14)</f>
        <v>9834863.051195221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23207704.00687553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V6bYwww/SNWWJmMNmZbzvb0d7/KILqCjNM27/aRpOLYW5Yx4Q0ts2B3tc5kbcSaRG8TaFyMZ2oLlPUB563CTrw==" saltValue="8gbEIps3JLBF7EI9RrI4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13372840.955680311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44130.375153745023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-169640.07619375124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-85694.235761020755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13161637.018879283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Nøgletal'!C14)^2</f>
        <v>9867318.0992641672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23028955.11814345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BNw7f05pzztQGpubGX1Tq0lVduL7Way7GKY+ntgEv3rV1RlNcQTjK6QpnIpjYqbT/uaDUjfZXdysbNjMumDrpg==" saltValue="Nf8W0la4KI7tJpew9xkt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13161637.018879283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43433.402162301638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-166795.89067628683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-84704.566743294461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12953569.963622006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Nøgletal'!C14)^3</f>
        <v>9899880.248991739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22853450.212613747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nOmZP+jBAYtRu6Yc8JcTksKDIpQnPLRV7JFn7reqg0o+dcprEqdiNYOxUGU/EOyL0B/tQuxiBTJ7BEU2WNcwmw==" saltValue="GMIlQQ4HQ7ahuW/T+Ucx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13916246.428907853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0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169778.20643267583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0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-176828.44709388554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-167308.06498265959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13741888.123263983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13042884.791721961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-2255148.3046481851</v>
      </c>
      <c r="F28" s="11" t="s">
        <v>3</v>
      </c>
      <c r="G28" s="1"/>
    </row>
    <row r="29" spans="1:7" x14ac:dyDescent="0.25">
      <c r="A29" s="1"/>
      <c r="B29" s="55" t="s">
        <v>250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251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24529624.610337757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48S0sU9sLO4phZ1WHBtjCRHPKomOqiw6sF/fG9djaHtPm2ixVyjM3NXIz38wWbtJ7v+XJTuB3X6pDNlI7n0J9Q==" saltValue="kcbhK5BLqf0+umQBtinxZ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9043034.6916074939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180860.69383214987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8974723.6075470913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179494.47215094182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8943868.5077843424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178877.37015568686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8913119.4878545795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178262.38975709159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8841422.354694277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176828.44709388554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8770301.9532731157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3436.5695784600007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175474.7704570315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8626638.0227774475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172532.76045554897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8482003.8096875623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169640.07619375124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8339794.5338143418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166795.89067628683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dAXN7QlAQmU8ZUK0M1PgHE7xFRtfD9xueQOVw7+XhwOYNnsOTR7Ljsv0eabSOZc22WxsPf5OSLfzZc6XXDo98A==" saltValue="q8xXOiWLkTB19piHNWin0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5834961.0346827582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53098.1454156131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5855292.5479608374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53283.162186443624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5900063.3443939807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77420.961241862591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37429.245696754995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52329.747896593602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6063351.4697140725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52751.157786512427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6083929.6357330764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0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167308.06498265959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5988804.3539135726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14639.142173270002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164908.77903678766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5857801.8816163205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86695.467847921551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5790151.0649338346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85694.235761020755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5723281.5367090851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84704.566743294461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P/LpYCMEF8Dx/Ijk2wd6B4LDZ5/VkbabKY4nvSacGcYrdh4Ij1nXOEAHwwa4dY1EAQvQrZ8E/zeo7X1VEyhNOQ==" saltValue="iuOjaAAn3mzcj+qpJQWE1w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1.4880798083626459E-2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0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ZmgqRTB7D6/u4mFdMgjVG43nhEZJHVD4g5rvRPzbWHryeuLELY0hhaJCx7ShEY3E66ubPFs2TzgWFm92fv6Iw==" saltValue="0gfwyyJXZB2ZF640FF9UG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2021-09-01T12:47:20Z</dcterms:modified>
</cp:coreProperties>
</file>