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Herning Rens AS (S037)\ØR2027\"/>
    </mc:Choice>
  </mc:AlternateContent>
  <xr:revisionPtr revIDLastSave="0" documentId="13_ncr:1_{B5F2CCAE-78AE-4FD5-96B5-A2C6E6157A70}" xr6:coauthVersionLast="47" xr6:coauthVersionMax="47" xr10:uidLastSave="{00000000-0000-0000-0000-000000000000}"/>
  <bookViews>
    <workbookView xWindow="-120" yWindow="-120" windowWidth="29040" windowHeight="17520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10-tillæg'!$A$1:$E$27</definedName>
    <definedName name="BlåBlok_51">'5.1.a. § 10-tillæg'!$A$1:$G$23</definedName>
    <definedName name="BlåBlok_52">'5.2. Varige tillæg'!$A$1:$G$24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10-tillæg'!$B$9:$B$12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C13" i="3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0" i="11"/>
  <c r="E13" i="10"/>
  <c r="C13" i="10"/>
  <c r="E18" i="9"/>
  <c r="E19" i="9" s="1"/>
  <c r="C18" i="9"/>
  <c r="C20" i="9" s="1"/>
  <c r="E19" i="8"/>
  <c r="E18" i="8"/>
  <c r="E17" i="8"/>
  <c r="E16" i="8"/>
  <c r="E15" i="8"/>
  <c r="E14" i="8"/>
  <c r="E13" i="8"/>
  <c r="E12" i="8"/>
  <c r="C12" i="7" s="1"/>
  <c r="E11" i="8"/>
  <c r="C11" i="7" s="1"/>
  <c r="E10" i="8"/>
  <c r="C10" i="7" s="1"/>
  <c r="E9" i="8"/>
  <c r="C9" i="7" s="1"/>
  <c r="C25" i="7"/>
  <c r="C18" i="3" s="1"/>
  <c r="C16" i="6"/>
  <c r="C12" i="3" l="1"/>
  <c r="C16" i="12"/>
  <c r="C20" i="3" s="1"/>
  <c r="C20" i="7"/>
  <c r="C11" i="4" s="1"/>
  <c r="C12" i="4" s="1"/>
  <c r="C15" i="4" s="1"/>
  <c r="C19" i="4" s="1"/>
  <c r="C24" i="4" s="1"/>
  <c r="C12" i="11"/>
  <c r="C19" i="3" s="1"/>
  <c r="C19" i="9"/>
  <c r="C21" i="9" s="1"/>
  <c r="C22" i="9" s="1"/>
  <c r="E20" i="9"/>
  <c r="E21" i="9" s="1"/>
  <c r="E22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2" i="3" s="1"/>
</calcChain>
</file>

<file path=xl/sharedStrings.xml><?xml version="1.0" encoding="utf-8"?>
<sst xmlns="http://schemas.openxmlformats.org/spreadsheetml/2006/main" count="333" uniqueCount="155">
  <si>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</si>
  <si>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</si>
  <si>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</si>
  <si>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</si>
  <si>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</si>
  <si>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</si>
  <si>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</si>
  <si>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</si>
  <si>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</si>
  <si>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</si>
  <si>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</si>
  <si>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</si>
  <si>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</si>
  <si>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</si>
  <si>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</si>
  <si>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</si>
  <si>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</si>
  <si>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</si>
  <si>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</si>
  <si>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</si>
  <si>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</si>
  <si>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</si>
  <si>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</si>
  <si>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</si>
  <si>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</si>
  <si>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</si>
  <si>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</si>
  <si>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</si>
  <si>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</si>
  <si>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</si>
  <si>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</si>
  <si>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</si>
  <si>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</si>
  <si>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</si>
  <si>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</si>
  <si>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</si>
  <si>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</si>
  <si>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</si>
  <si>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</si>
  <si>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</si>
  <si>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</si>
  <si>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</si>
  <si>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</si>
  <si>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</si>
  <si>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</si>
  <si>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</si>
  <si>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</si>
  <si>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</si>
  <si>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</si>
  <si>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</si>
  <si>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</si>
  <si>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</si>
  <si>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</si>
  <si>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</si>
  <si>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</si>
  <si>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</si>
  <si>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</si>
  <si>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</si>
  <si>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</si>
  <si>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</si>
  <si>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</si>
  <si>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</si>
  <si>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</si>
  <si>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</si>
  <si>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</si>
  <si>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</si>
  <si>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</si>
  <si>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</si>
  <si>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</si>
  <si>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</si>
  <si>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</si>
  <si>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</si>
  <si>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</si>
  <si>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</si>
  <si>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</si>
  <si>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</si>
  <si>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</si>
  <si>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</si>
  <si>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</si>
  <si>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</si>
  <si>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</si>
  <si>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</si>
  <si>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</si>
  <si>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</si>
  <si>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</si>
  <si>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</si>
  <si>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</si>
  <si>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</si>
  <si>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</si>
  <si>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</si>
  <si>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</si>
  <si>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</si>
  <si>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</si>
  <si>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</si>
  <si>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</si>
  <si>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</si>
  <si>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</si>
  <si>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</si>
  <si>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</si>
  <si>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</si>
  <si>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</si>
  <si>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</si>
  <si>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</si>
  <si>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</si>
  <si>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</si>
  <si>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</si>
  <si>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</si>
  <si>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</si>
  <si>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</si>
  <si>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</si>
  <si>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</si>
  <si>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</si>
  <si>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</si>
  <si>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</si>
  <si>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</si>
  <si>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</si>
  <si>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</si>
  <si>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</si>
  <si>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</si>
  <si>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</si>
  <si>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</si>
  <si>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</si>
  <si>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</si>
  <si>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</si>
  <si>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</si>
  <si>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</si>
  <si>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</si>
  <si>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</si>
  <si>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</si>
  <si>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</si>
  <si>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</si>
  <si>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</si>
  <si>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</si>
  <si>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</si>
  <si>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</si>
  <si>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</si>
  <si>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</si>
  <si>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</si>
  <si>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</si>
  <si>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</si>
  <si>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Køb af ydelser og produkter fra andre vandselskaber reguleret af vandsektorloven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</si>
  <si>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</si>
  <si>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</si>
  <si>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</si>
  <si>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</si>
  <si>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</si>
  <si>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</si>
  <si>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</si>
  <si>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</si>
  <si>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</si>
  <si>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Gebyr til Miljøstyrelsen</t>
  </si>
  <si>
    <t>RAIT000001 NIS2 Rens</t>
  </si>
  <si>
    <t>RARANY0051 Ombygning af eks. siloanlæg</t>
  </si>
  <si>
    <t>Tillæg for flere kunder 2025</t>
  </si>
  <si>
    <t>Ingen engangstillæg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</si>
</sst>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4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3" fillId="2" borderId="0" xfId="0" applyFont="1" applyFill="1" applyProtection="1"/>
    <xf numFmtId="0" fontId="0" fillId="0" borderId="0" xfId="0" applyProtection="1"/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6" fillId="2" borderId="0" xfId="0" applyFont="1" applyFill="1" applyProtection="1"/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Protection="1"/>
    <xf numFmtId="0" fontId="9" fillId="2" borderId="0" xfId="0" applyFont="1" applyFill="1" applyProtection="1"/>
    <xf numFmtId="0" fontId="10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11" fillId="2" borderId="0" xfId="0" applyFont="1" applyFill="1" applyProtection="1"/>
    <xf numFmtId="0" fontId="13" fillId="2" borderId="0" xfId="0" applyFont="1" applyFill="1" applyProtection="1"/>
    <xf numFmtId="0" fontId="11" fillId="2" borderId="0" xfId="0" applyFont="1" applyFill="1" applyAlignment="1" applyProtection="1">
      <alignment horizontal="left" vertical="center"/>
    </xf>
    <xf numFmtId="0" fontId="14" fillId="2" borderId="0" xfId="0" applyFont="1" applyFill="1" applyAlignment="1" applyProtection="1">
      <alignment horizontal="center" vertical="center"/>
    </xf>
    <xf numFmtId="0" fontId="15" fillId="3" borderId="1" xfId="0" applyFont="1" applyFill="1" applyBorder="1" applyProtection="1"/>
    <xf numFmtId="0" fontId="15" fillId="3" borderId="2" xfId="0" applyFont="1" applyFill="1" applyBorder="1" applyProtection="1"/>
    <xf numFmtId="0" fontId="15" fillId="3" borderId="3" xfId="0" applyFont="1" applyFill="1" applyBorder="1" applyProtection="1"/>
    <xf numFmtId="0" fontId="16" fillId="0" borderId="1" xfId="0" applyFont="1" applyBorder="1" applyAlignment="1" applyProtection="1">
      <alignment wrapText="1"/>
    </xf>
    <xf numFmtId="3" fontId="16" fillId="4" borderId="4" xfId="0" applyNumberFormat="1" applyFont="1" applyFill="1" applyBorder="1" applyAlignment="1" applyProtection="1">
      <alignment wrapText="1"/>
    </xf>
    <xf numFmtId="0" fontId="16" fillId="4" borderId="4" xfId="0" applyFont="1" applyFill="1" applyBorder="1" applyAlignment="1" applyProtection="1">
      <alignment wrapText="1"/>
    </xf>
    <xf numFmtId="0" fontId="16" fillId="0" borderId="1" xfId="0" quotePrefix="1" applyFont="1" applyBorder="1" applyAlignment="1" applyProtection="1">
      <alignment horizontal="left" wrapText="1"/>
    </xf>
    <xf numFmtId="3" fontId="16" fillId="0" borderId="4" xfId="0" applyNumberFormat="1" applyFont="1" applyBorder="1" applyAlignment="1" applyProtection="1">
      <alignment wrapText="1"/>
    </xf>
    <xf numFmtId="3" fontId="16" fillId="4" borderId="4" xfId="0" applyNumberFormat="1" applyFont="1" applyFill="1" applyBorder="1" applyProtection="1"/>
    <xf numFmtId="3" fontId="16" fillId="0" borderId="4" xfId="0" applyNumberFormat="1" applyFont="1" applyBorder="1" applyProtection="1"/>
    <xf numFmtId="0" fontId="16" fillId="5" borderId="1" xfId="0" applyFont="1" applyFill="1" applyBorder="1" applyAlignment="1" applyProtection="1">
      <alignment horizontal="left"/>
    </xf>
    <xf numFmtId="3" fontId="16" fillId="5" borderId="4" xfId="0" applyNumberFormat="1" applyFont="1" applyFill="1" applyBorder="1" applyProtection="1"/>
    <xf numFmtId="0" fontId="16" fillId="5" borderId="4" xfId="0" applyFont="1" applyFill="1" applyBorder="1" applyAlignment="1" applyProtection="1">
      <alignment wrapText="1"/>
    </xf>
    <xf numFmtId="0" fontId="16" fillId="0" borderId="4" xfId="0" applyFont="1" applyBorder="1" applyAlignment="1" applyProtection="1">
      <alignment horizontal="left"/>
    </xf>
    <xf numFmtId="0" fontId="16" fillId="0" borderId="4" xfId="0" applyFont="1" applyBorder="1" applyAlignment="1" applyProtection="1">
      <alignment wrapText="1"/>
    </xf>
    <xf numFmtId="0" fontId="16" fillId="0" borderId="1" xfId="0" applyFont="1" applyBorder="1" applyAlignment="1" applyProtection="1">
      <alignment horizontal="left"/>
    </xf>
    <xf numFmtId="3" fontId="15" fillId="3" borderId="2" xfId="0" applyNumberFormat="1" applyFont="1" applyFill="1" applyBorder="1" applyProtection="1"/>
    <xf numFmtId="0" fontId="14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Protection="1"/>
    <xf numFmtId="0" fontId="16" fillId="4" borderId="1" xfId="0" applyFont="1" applyFill="1" applyBorder="1" applyAlignment="1" applyProtection="1">
      <alignment horizontal="left"/>
    </xf>
    <xf numFmtId="3" fontId="16" fillId="4" borderId="4" xfId="0" quotePrefix="1" applyNumberFormat="1" applyFont="1" applyFill="1" applyBorder="1" applyProtection="1"/>
    <xf numFmtId="0" fontId="16" fillId="4" borderId="4" xfId="0" applyFont="1" applyFill="1" applyBorder="1" applyProtection="1"/>
    <xf numFmtId="3" fontId="16" fillId="0" borderId="4" xfId="0" quotePrefix="1" applyNumberFormat="1" applyFont="1" applyBorder="1" applyProtection="1"/>
    <xf numFmtId="0" fontId="16" fillId="4" borderId="1" xfId="0" quotePrefix="1" applyFont="1" applyFill="1" applyBorder="1" applyAlignment="1" applyProtection="1">
      <alignment horizontal="left"/>
    </xf>
    <xf numFmtId="0" fontId="16" fillId="6" borderId="1" xfId="0" applyFont="1" applyFill="1" applyBorder="1" applyAlignment="1" applyProtection="1">
      <alignment horizontal="left" vertical="center" wrapText="1"/>
    </xf>
    <xf numFmtId="0" fontId="16" fillId="6" borderId="2" xfId="0" applyFont="1" applyFill="1" applyBorder="1" applyAlignment="1" applyProtection="1">
      <alignment horizontal="left" vertical="center" wrapText="1"/>
    </xf>
    <xf numFmtId="0" fontId="16" fillId="6" borderId="3" xfId="0" applyFont="1" applyFill="1" applyBorder="1" applyAlignment="1" applyProtection="1">
      <alignment horizontal="left" vertical="center" wrapText="1"/>
    </xf>
    <xf numFmtId="0" fontId="16" fillId="4" borderId="1" xfId="0" applyFont="1" applyFill="1" applyBorder="1" applyAlignment="1" applyProtection="1">
      <alignment horizontal="left" wrapText="1"/>
    </xf>
    <xf numFmtId="1" fontId="16" fillId="4" borderId="1" xfId="0" quotePrefix="1" applyNumberFormat="1" applyFont="1" applyFill="1" applyBorder="1" applyProtection="1"/>
    <xf numFmtId="0" fontId="0" fillId="10" borderId="0" xfId="0" applyFill="1" applyProtection="1"/>
    <xf numFmtId="0" fontId="24" fillId="10" borderId="0" xfId="0" applyFont="1" applyFill="1" applyAlignment="1" applyProtection="1">
      <alignment horizontal="center" vertical="center" wrapText="1"/>
    </xf>
    <xf numFmtId="0" fontId="21" fillId="7" borderId="1" xfId="0" applyFont="1" applyFill="1" applyBorder="1" applyProtection="1"/>
    <xf numFmtId="0" fontId="21" fillId="7" borderId="2" xfId="0" applyFont="1" applyFill="1" applyBorder="1" applyProtection="1"/>
    <xf numFmtId="0" fontId="21" fillId="7" borderId="3" xfId="0" applyFont="1" applyFill="1" applyBorder="1" applyProtection="1"/>
    <xf numFmtId="0" fontId="22" fillId="0" borderId="1" xfId="0" applyFont="1" applyBorder="1" applyAlignment="1" applyProtection="1">
      <alignment wrapText="1"/>
    </xf>
    <xf numFmtId="3" fontId="22" fillId="8" borderId="4" xfId="0" applyNumberFormat="1" applyFont="1" applyFill="1" applyBorder="1" applyAlignment="1" applyProtection="1">
      <alignment wrapText="1"/>
    </xf>
    <xf numFmtId="0" fontId="22" fillId="8" borderId="4" xfId="0" applyFont="1" applyFill="1" applyBorder="1" applyAlignment="1" applyProtection="1">
      <alignment wrapText="1"/>
    </xf>
    <xf numFmtId="0" fontId="22" fillId="0" borderId="1" xfId="0" quotePrefix="1" applyFont="1" applyBorder="1" applyAlignment="1" applyProtection="1">
      <alignment horizontal="left" wrapText="1"/>
    </xf>
    <xf numFmtId="3" fontId="22" fillId="0" borderId="4" xfId="0" applyNumberFormat="1" applyFont="1" applyBorder="1" applyAlignment="1" applyProtection="1">
      <alignment wrapText="1"/>
    </xf>
    <xf numFmtId="3" fontId="22" fillId="8" borderId="4" xfId="0" applyNumberFormat="1" applyFont="1" applyFill="1" applyBorder="1" applyProtection="1"/>
    <xf numFmtId="3" fontId="22" fillId="0" borderId="4" xfId="0" applyNumberFormat="1" applyFont="1" applyBorder="1" applyProtection="1"/>
    <xf numFmtId="0" fontId="22" fillId="9" borderId="1" xfId="0" applyFont="1" applyFill="1" applyBorder="1" applyAlignment="1" applyProtection="1">
      <alignment horizontal="left"/>
    </xf>
    <xf numFmtId="3" fontId="22" fillId="9" borderId="4" xfId="0" applyNumberFormat="1" applyFont="1" applyFill="1" applyBorder="1" applyProtection="1"/>
    <xf numFmtId="0" fontId="22" fillId="9" borderId="4" xfId="0" applyFont="1" applyFill="1" applyBorder="1" applyAlignment="1" applyProtection="1">
      <alignment wrapText="1"/>
    </xf>
    <xf numFmtId="0" fontId="22" fillId="0" borderId="4" xfId="0" applyFont="1" applyBorder="1" applyAlignment="1" applyProtection="1">
      <alignment horizontal="left"/>
    </xf>
    <xf numFmtId="0" fontId="22" fillId="0" borderId="4" xfId="0" applyFont="1" applyBorder="1" applyAlignment="1" applyProtection="1">
      <alignment wrapText="1"/>
    </xf>
    <xf numFmtId="0" fontId="22" fillId="0" borderId="1" xfId="0" applyFont="1" applyBorder="1" applyAlignment="1" applyProtection="1">
      <alignment horizontal="left"/>
    </xf>
    <xf numFmtId="0" fontId="19" fillId="0" borderId="1" xfId="0" quotePrefix="1" applyFont="1" applyBorder="1" applyAlignment="1" applyProtection="1">
      <alignment horizontal="left"/>
    </xf>
    <xf numFmtId="3" fontId="19" fillId="0" borderId="4" xfId="0" quotePrefix="1" applyNumberFormat="1" applyFont="1" applyBorder="1" applyProtection="1"/>
    <xf numFmtId="0" fontId="19" fillId="0" borderId="4" xfId="0" applyFont="1" applyBorder="1" applyAlignment="1" applyProtection="1">
      <alignment wrapText="1"/>
    </xf>
    <xf numFmtId="3" fontId="21" fillId="7" borderId="2" xfId="0" applyNumberFormat="1" applyFont="1" applyFill="1" applyBorder="1" applyProtection="1"/>
    <xf numFmtId="0" fontId="22" fillId="11" borderId="6" xfId="0" applyFont="1" applyFill="1" applyBorder="1" applyAlignment="1" applyProtection="1">
      <alignment vertical="center" wrapText="1"/>
    </xf>
    <xf numFmtId="0" fontId="14" fillId="2" borderId="0" xfId="0" applyFont="1" applyFill="1" applyAlignment="1" applyProtection="1">
      <alignment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3" fillId="2" borderId="0" xfId="0" quotePrefix="1" applyFont="1" applyFill="1" applyProtection="1"/>
    <xf numFmtId="0" fontId="15" fillId="3" borderId="1" xfId="0" applyFont="1" applyFill="1" applyBorder="1" applyAlignment="1" applyProtection="1">
      <alignment horizontal="left"/>
    </xf>
    <xf numFmtId="0" fontId="15" fillId="3" borderId="2" xfId="0" applyFont="1" applyFill="1" applyBorder="1" applyAlignment="1" applyProtection="1">
      <alignment horizontal="left"/>
    </xf>
    <xf numFmtId="0" fontId="15" fillId="3" borderId="3" xfId="0" applyFont="1" applyFill="1" applyBorder="1" applyAlignment="1" applyProtection="1">
      <alignment horizontal="left"/>
    </xf>
    <xf numFmtId="0" fontId="16" fillId="0" borderId="1" xfId="0" applyFont="1" applyBorder="1" applyAlignment="1" applyProtection="1">
      <alignment horizontal="left" wrapText="1"/>
    </xf>
    <xf numFmtId="0" fontId="19" fillId="5" borderId="1" xfId="0" applyFont="1" applyFill="1" applyBorder="1" applyProtection="1"/>
    <xf numFmtId="3" fontId="19" fillId="5" borderId="4" xfId="0" applyNumberFormat="1" applyFont="1" applyFill="1" applyBorder="1" applyProtection="1"/>
    <xf numFmtId="0" fontId="19" fillId="5" borderId="3" xfId="0" applyFont="1" applyFill="1" applyBorder="1" applyProtection="1"/>
    <xf numFmtId="0" fontId="3" fillId="2" borderId="0" xfId="0" quotePrefix="1" applyFont="1" applyFill="1" applyProtection="1"/>
    <xf numFmtId="0" fontId="16" fillId="6" borderId="1" xfId="0" applyFont="1" applyFill="1" applyBorder="1" applyAlignment="1" applyProtection="1">
      <alignment horizontal="left" wrapText="1"/>
    </xf>
    <xf numFmtId="0" fontId="16" fillId="6" borderId="2" xfId="0" applyFont="1" applyFill="1" applyBorder="1" applyAlignment="1" applyProtection="1">
      <alignment horizontal="left" wrapText="1"/>
    </xf>
    <xf numFmtId="0" fontId="16" fillId="6" borderId="3" xfId="0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5" fillId="3" borderId="2" xfId="0" applyFont="1" applyFill="1" applyBorder="1" applyAlignment="1" applyProtection="1">
      <alignment horizontal="left" wrapText="1"/>
    </xf>
    <xf numFmtId="0" fontId="15" fillId="3" borderId="3" xfId="0" applyFont="1" applyFill="1" applyBorder="1" applyAlignment="1" applyProtection="1">
      <alignment horizontal="left" wrapText="1"/>
    </xf>
    <xf numFmtId="0" fontId="16" fillId="4" borderId="1" xfId="0" applyFont="1" applyFill="1" applyBorder="1" applyAlignment="1" applyProtection="1">
      <alignment vertical="top" wrapText="1"/>
    </xf>
    <xf numFmtId="0" fontId="16" fillId="4" borderId="1" xfId="0" applyFont="1" applyFill="1" applyBorder="1" applyAlignment="1" applyProtection="1">
      <alignment horizontal="left" vertical="top" wrapText="1"/>
    </xf>
    <xf numFmtId="3" fontId="16" fillId="4" borderId="4" xfId="0" applyNumberFormat="1" applyFont="1" applyFill="1" applyBorder="1" applyAlignment="1" applyProtection="1">
      <alignment vertical="top" wrapText="1"/>
    </xf>
    <xf numFmtId="3" fontId="15" fillId="3" borderId="4" xfId="0" applyNumberFormat="1" applyFont="1" applyFill="1" applyBorder="1" applyProtection="1"/>
    <xf numFmtId="0" fontId="15" fillId="3" borderId="4" xfId="0" applyFont="1" applyFill="1" applyBorder="1" applyProtection="1"/>
    <xf numFmtId="0" fontId="17" fillId="2" borderId="0" xfId="0" quotePrefix="1" applyFont="1" applyFill="1" applyProtection="1"/>
    <xf numFmtId="0" fontId="20" fillId="2" borderId="0" xfId="0" applyFont="1" applyFill="1" applyProtection="1"/>
    <xf numFmtId="0" fontId="16" fillId="4" borderId="1" xfId="0" applyFont="1" applyFill="1" applyBorder="1" applyProtection="1"/>
    <xf numFmtId="0" fontId="15" fillId="3" borderId="1" xfId="0" applyFont="1" applyFill="1" applyBorder="1" applyAlignment="1" applyProtection="1">
      <alignment wrapText="1"/>
    </xf>
    <xf numFmtId="0" fontId="15" fillId="3" borderId="2" xfId="0" applyFont="1" applyFill="1" applyBorder="1" applyAlignment="1" applyProtection="1">
      <alignment horizontal="center" wrapText="1"/>
    </xf>
    <xf numFmtId="0" fontId="15" fillId="3" borderId="2" xfId="0" applyFont="1" applyFill="1" applyBorder="1" applyAlignment="1" applyProtection="1">
      <alignment wrapText="1"/>
    </xf>
    <xf numFmtId="0" fontId="16" fillId="6" borderId="1" xfId="0" applyFont="1" applyFill="1" applyBorder="1" applyAlignment="1" applyProtection="1">
      <alignment horizontal="left" vertical="top" wrapText="1"/>
    </xf>
    <xf numFmtId="0" fontId="16" fillId="6" borderId="2" xfId="0" applyFont="1" applyFill="1" applyBorder="1" applyAlignment="1" applyProtection="1">
      <alignment horizontal="left" vertical="top" wrapText="1"/>
    </xf>
    <xf numFmtId="0" fontId="16" fillId="6" borderId="3" xfId="0" applyFont="1" applyFill="1" applyBorder="1" applyAlignment="1" applyProtection="1">
      <alignment horizontal="left" vertical="top" wrapText="1"/>
    </xf>
    <xf numFmtId="0" fontId="16" fillId="2" borderId="0" xfId="0" applyFont="1" applyFill="1" applyProtection="1"/>
    <xf numFmtId="0" fontId="16" fillId="5" borderId="1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wrapText="1"/>
    </xf>
    <xf numFmtId="49" fontId="16" fillId="4" borderId="1" xfId="0" applyNumberFormat="1" applyFont="1" applyFill="1" applyBorder="1" applyProtection="1"/>
    <xf numFmtId="0" fontId="15" fillId="2" borderId="0" xfId="0" applyFont="1" applyFill="1" applyProtection="1"/>
    <xf numFmtId="49" fontId="16" fillId="4" borderId="1" xfId="0" applyNumberFormat="1" applyFont="1" applyFill="1" applyBorder="1" applyAlignment="1" applyProtection="1">
      <alignment horizontal="left" wrapText="1"/>
    </xf>
    <xf numFmtId="0" fontId="16" fillId="4" borderId="1" xfId="0" quotePrefix="1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6" fillId="4" borderId="5" xfId="0" applyFont="1" applyFill="1" applyBorder="1" applyAlignment="1" applyProtection="1">
      <alignment wrapText="1"/>
    </xf>
    <xf numFmtId="3" fontId="16" fillId="4" borderId="5" xfId="0" applyNumberFormat="1" applyFont="1" applyFill="1" applyBorder="1" applyAlignment="1" applyProtection="1">
      <alignment wrapText="1"/>
    </xf>
    <xf numFmtId="0" fontId="16" fillId="5" borderId="4" xfId="0" applyFont="1" applyFill="1" applyBorder="1" applyAlignment="1" applyProtection="1">
      <alignment horizontal="left" vertical="center" wrapText="1"/>
    </xf>
    <xf numFmtId="0" fontId="16" fillId="5" borderId="1" xfId="0" applyFont="1" applyFill="1" applyBorder="1" applyAlignment="1" applyProtection="1">
      <alignment horizontal="center" vertical="center" wrapText="1"/>
    </xf>
    <xf numFmtId="0" fontId="16" fillId="5" borderId="3" xfId="0" applyFont="1" applyFill="1" applyBorder="1" applyAlignment="1" applyProtection="1">
      <alignment horizontal="center" vertical="center" wrapText="1"/>
    </xf>
    <xf numFmtId="0" fontId="16" fillId="5" borderId="1" xfId="0" applyFont="1" applyFill="1" applyBorder="1" applyAlignment="1" applyProtection="1">
      <alignment wrapText="1"/>
    </xf>
    <xf numFmtId="0" fontId="16" fillId="5" borderId="1" xfId="0" applyFont="1" applyFill="1" applyBorder="1" applyAlignment="1" applyProtection="1">
      <alignment horizontal="left"/>
    </xf>
    <xf numFmtId="0" fontId="16" fillId="5" borderId="3" xfId="0" applyFont="1" applyFill="1" applyBorder="1" applyAlignment="1" applyProtection="1">
      <alignment horizontal="left"/>
    </xf>
    <xf numFmtId="49" fontId="16" fillId="4" borderId="1" xfId="0" applyNumberFormat="1" applyFont="1" applyFill="1" applyBorder="1" applyAlignment="1" applyProtection="1">
      <alignment wrapText="1"/>
    </xf>
    <xf numFmtId="0" fontId="16" fillId="5" borderId="1" xfId="0" applyFont="1" applyFill="1" applyBorder="1" applyProtection="1"/>
    <xf numFmtId="49" fontId="16" fillId="4" borderId="5" xfId="0" applyNumberFormat="1" applyFont="1" applyFill="1" applyBorder="1" applyAlignment="1" applyProtection="1">
      <alignment wrapText="1"/>
    </xf>
    <xf numFmtId="3" fontId="16" fillId="4" borderId="5" xfId="0" applyNumberFormat="1" applyFont="1" applyFill="1" applyBorder="1" applyProtection="1"/>
    <xf numFmtId="0" fontId="16" fillId="4" borderId="5" xfId="0" applyFont="1" applyFill="1" applyBorder="1" applyProtection="1"/>
    <xf numFmtId="0" fontId="15" fillId="3" borderId="5" xfId="0" applyFont="1" applyFill="1" applyBorder="1" applyAlignment="1" applyProtection="1">
      <alignment wrapText="1"/>
    </xf>
    <xf numFmtId="3" fontId="15" fillId="3" borderId="5" xfId="0" applyNumberFormat="1" applyFont="1" applyFill="1" applyBorder="1" applyProtection="1"/>
    <xf numFmtId="0" fontId="15" fillId="3" borderId="5" xfId="0" applyFont="1" applyFill="1" applyBorder="1" applyProtection="1"/>
    <xf numFmtId="0" fontId="16" fillId="0" borderId="4" xfId="0" applyFont="1" applyBorder="1" applyProtection="1"/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style="12" customWidth="1"/>
    <col min="2" max="2" width="11.42578125" style="12" customWidth="1"/>
    <col min="3" max="3" width="48.5703125" style="12" customWidth="1"/>
    <col min="4" max="4" width="9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11"/>
      <c r="C3" s="11"/>
      <c r="D3" s="11"/>
      <c r="E3" s="11"/>
    </row>
    <row r="4" spans="1:5" ht="15" customHeight="1" x14ac:dyDescent="0.25">
      <c r="A4" s="11"/>
      <c r="B4" s="11"/>
      <c r="C4" s="11"/>
      <c r="D4" s="11"/>
      <c r="E4" s="11"/>
    </row>
    <row r="5" spans="1:5" ht="15" customHeight="1" x14ac:dyDescent="0.25">
      <c r="A5" s="11"/>
      <c r="B5" s="11"/>
      <c r="C5" s="11"/>
      <c r="D5" s="11"/>
      <c r="E5" s="11"/>
    </row>
    <row r="6" spans="1:5" ht="15" customHeight="1" x14ac:dyDescent="0.25">
      <c r="A6" s="11"/>
      <c r="B6" s="13"/>
      <c r="C6" s="14" t="s">
        <v>0</v>
      </c>
      <c r="D6" s="14"/>
      <c r="E6" s="13"/>
    </row>
    <row r="7" spans="1:5" ht="15" customHeight="1" x14ac:dyDescent="0.25">
      <c r="A7" s="11"/>
      <c r="B7" s="13"/>
      <c r="C7" s="14"/>
      <c r="D7" s="14"/>
      <c r="E7" s="13"/>
    </row>
    <row r="8" spans="1:5" ht="15.75" customHeight="1" x14ac:dyDescent="0.25">
      <c r="A8" s="11"/>
      <c r="B8" s="15"/>
      <c r="C8" s="16" t="s">
        <v>1</v>
      </c>
      <c r="D8" s="16"/>
      <c r="E8" s="15"/>
    </row>
    <row r="9" spans="1:5" ht="15" customHeight="1" x14ac:dyDescent="0.25">
      <c r="A9" s="11"/>
      <c r="B9" s="17"/>
      <c r="C9" s="18"/>
      <c r="D9" s="18"/>
      <c r="E9" s="17"/>
    </row>
    <row r="10" spans="1:5" ht="15" customHeight="1" x14ac:dyDescent="0.25">
      <c r="A10" s="11"/>
      <c r="B10" s="17"/>
      <c r="C10" s="18"/>
      <c r="D10" s="18"/>
      <c r="E10" s="17"/>
    </row>
    <row r="11" spans="1:5" ht="15" customHeight="1" x14ac:dyDescent="0.25">
      <c r="A11" s="11"/>
      <c r="B11" s="17"/>
      <c r="C11" s="19" t="s">
        <v>2</v>
      </c>
      <c r="D11" s="19"/>
      <c r="E11" s="17"/>
    </row>
    <row r="12" spans="1:5" ht="15" customHeight="1" x14ac:dyDescent="0.25">
      <c r="A12" s="11"/>
      <c r="B12" s="11"/>
      <c r="C12" s="11"/>
      <c r="D12" s="20"/>
      <c r="E12" s="17"/>
    </row>
    <row r="13" spans="1:5" ht="15" customHeight="1" x14ac:dyDescent="0.25">
      <c r="A13" s="11"/>
      <c r="B13" s="21" t="s">
        <v>3</v>
      </c>
      <c r="C13" s="9" t="s">
        <v>4</v>
      </c>
      <c r="D13" s="9"/>
      <c r="E13" s="17"/>
    </row>
    <row r="14" spans="1:5" ht="6.95" customHeight="1" x14ac:dyDescent="0.25">
      <c r="A14" s="11"/>
      <c r="B14" s="21"/>
      <c r="C14" s="1"/>
      <c r="D14" s="20"/>
      <c r="E14" s="17"/>
    </row>
    <row r="15" spans="1:5" ht="15" customHeight="1" x14ac:dyDescent="0.25">
      <c r="A15" s="11"/>
      <c r="B15" s="21" t="s">
        <v>5</v>
      </c>
      <c r="C15" s="9" t="s">
        <v>6</v>
      </c>
      <c r="D15" s="9"/>
      <c r="E15" s="17"/>
    </row>
    <row r="16" spans="1:5" ht="6.95" customHeight="1" x14ac:dyDescent="0.25">
      <c r="A16" s="11"/>
      <c r="B16" s="21"/>
      <c r="C16" s="1"/>
      <c r="D16" s="20"/>
      <c r="E16" s="22"/>
    </row>
    <row r="17" spans="1:5" ht="15" customHeight="1" x14ac:dyDescent="0.25">
      <c r="A17" s="11"/>
      <c r="B17" s="21" t="s">
        <v>7</v>
      </c>
      <c r="C17" s="9" t="s">
        <v>8</v>
      </c>
      <c r="D17" s="9"/>
      <c r="E17" s="17"/>
    </row>
    <row r="18" spans="1:5" ht="6.95" customHeight="1" x14ac:dyDescent="0.25">
      <c r="A18" s="11"/>
      <c r="B18" s="21"/>
      <c r="C18" s="1"/>
      <c r="D18" s="20"/>
      <c r="E18" s="17"/>
    </row>
    <row r="19" spans="1:5" ht="15" customHeight="1" x14ac:dyDescent="0.25">
      <c r="A19" s="11"/>
      <c r="B19" s="21" t="s">
        <v>9</v>
      </c>
      <c r="C19" s="9" t="s">
        <v>10</v>
      </c>
      <c r="D19" s="9"/>
      <c r="E19" s="17"/>
    </row>
    <row r="20" spans="1:5" ht="6.95" customHeight="1" x14ac:dyDescent="0.25">
      <c r="A20" s="11"/>
      <c r="B20" s="21"/>
      <c r="C20" s="1"/>
      <c r="D20" s="20"/>
      <c r="E20" s="17"/>
    </row>
    <row r="21" spans="1:5" ht="15" customHeight="1" x14ac:dyDescent="0.25">
      <c r="A21" s="11"/>
      <c r="B21" s="21" t="s">
        <v>11</v>
      </c>
      <c r="C21" s="9" t="s">
        <v>12</v>
      </c>
      <c r="D21" s="9"/>
      <c r="E21" s="17"/>
    </row>
    <row r="22" spans="1:5" ht="6.95" customHeight="1" x14ac:dyDescent="0.25">
      <c r="A22" s="11"/>
      <c r="B22" s="21"/>
      <c r="C22" s="1"/>
      <c r="D22" s="20"/>
      <c r="E22" s="17"/>
    </row>
    <row r="23" spans="1:5" ht="15" customHeight="1" x14ac:dyDescent="0.25">
      <c r="A23" s="11"/>
      <c r="B23" s="23" t="s">
        <v>13</v>
      </c>
      <c r="C23" s="10" t="s">
        <v>14</v>
      </c>
      <c r="D23" s="10"/>
      <c r="E23" s="17"/>
    </row>
    <row r="24" spans="1:5" ht="6.95" customHeight="1" x14ac:dyDescent="0.25">
      <c r="A24" s="11"/>
      <c r="B24" s="21"/>
      <c r="C24" s="1"/>
      <c r="D24" s="20"/>
      <c r="E24" s="17"/>
    </row>
    <row r="25" spans="1:5" ht="15" customHeight="1" x14ac:dyDescent="0.25">
      <c r="A25" s="11"/>
      <c r="B25" s="21" t="s">
        <v>15</v>
      </c>
      <c r="C25" s="9" t="s">
        <v>16</v>
      </c>
      <c r="D25" s="9"/>
      <c r="E25" s="17"/>
    </row>
    <row r="26" spans="1:5" ht="6.95" customHeight="1" x14ac:dyDescent="0.25">
      <c r="A26" s="11"/>
      <c r="B26" s="21"/>
      <c r="C26" s="1"/>
      <c r="D26" s="20"/>
      <c r="E26" s="17"/>
    </row>
    <row r="27" spans="1:5" ht="15" customHeight="1" x14ac:dyDescent="0.25">
      <c r="A27" s="11"/>
      <c r="B27" s="21" t="s">
        <v>17</v>
      </c>
      <c r="C27" s="9" t="s">
        <v>18</v>
      </c>
      <c r="D27" s="9"/>
      <c r="E27" s="17"/>
    </row>
    <row r="28" spans="1:5" ht="6.95" customHeight="1" x14ac:dyDescent="0.25">
      <c r="A28" s="11"/>
      <c r="B28" s="21"/>
      <c r="C28" s="1"/>
      <c r="D28" s="20"/>
      <c r="E28" s="17"/>
    </row>
    <row r="29" spans="1:5" ht="15" customHeight="1" x14ac:dyDescent="0.25">
      <c r="A29" s="11"/>
      <c r="B29" s="21" t="s">
        <v>19</v>
      </c>
      <c r="C29" s="9" t="s">
        <v>20</v>
      </c>
      <c r="D29" s="9"/>
      <c r="E29" s="17"/>
    </row>
    <row r="30" spans="1:5" ht="6.95" customHeight="1" x14ac:dyDescent="0.25">
      <c r="A30" s="11"/>
      <c r="B30" s="21"/>
      <c r="C30" s="1"/>
      <c r="D30" s="20"/>
      <c r="E30" s="17"/>
    </row>
    <row r="31" spans="1:5" ht="15" customHeight="1" x14ac:dyDescent="0.25">
      <c r="A31" s="11"/>
      <c r="B31" s="21" t="s">
        <v>21</v>
      </c>
      <c r="C31" s="9" t="s">
        <v>22</v>
      </c>
      <c r="D31" s="9"/>
      <c r="E31" s="11"/>
    </row>
    <row r="32" spans="1:5" ht="6.95" customHeight="1" x14ac:dyDescent="0.25">
      <c r="A32" s="11"/>
      <c r="B32" s="21"/>
      <c r="C32" s="1"/>
      <c r="D32" s="20"/>
      <c r="E32" s="11"/>
    </row>
    <row r="33" spans="1:5" ht="15" customHeight="1" x14ac:dyDescent="0.25">
      <c r="A33" s="11"/>
      <c r="B33" s="21" t="s">
        <v>23</v>
      </c>
      <c r="C33" s="9" t="s">
        <v>24</v>
      </c>
      <c r="D33" s="9"/>
      <c r="E33" s="11"/>
    </row>
    <row r="34" spans="1:5" ht="6.95" customHeight="1" x14ac:dyDescent="0.25">
      <c r="A34" s="11"/>
      <c r="B34" s="21"/>
      <c r="C34" s="1"/>
      <c r="D34" s="20"/>
      <c r="E34" s="11"/>
    </row>
    <row r="35" spans="1:5" ht="15" customHeight="1" x14ac:dyDescent="0.25">
      <c r="A35" s="11"/>
      <c r="B35" s="21" t="s">
        <v>25</v>
      </c>
      <c r="C35" s="9" t="s">
        <v>26</v>
      </c>
      <c r="D35" s="9"/>
      <c r="E35" s="11"/>
    </row>
    <row r="36" spans="1:5" ht="6.95" customHeight="1" x14ac:dyDescent="0.25">
      <c r="A36" s="11"/>
      <c r="B36" s="21"/>
      <c r="C36" s="1"/>
      <c r="D36" s="20"/>
      <c r="E36" s="11"/>
    </row>
    <row r="37" spans="1:5" ht="15" customHeight="1" x14ac:dyDescent="0.25">
      <c r="A37" s="11"/>
      <c r="B37" s="21" t="s">
        <v>27</v>
      </c>
      <c r="C37" s="9" t="s">
        <v>28</v>
      </c>
      <c r="D37" s="9"/>
      <c r="E37" s="11"/>
    </row>
    <row r="38" spans="1:5" ht="15" customHeight="1" x14ac:dyDescent="0.25">
      <c r="A38" s="11"/>
      <c r="B38" s="11"/>
      <c r="C38" s="11"/>
      <c r="D38" s="20"/>
      <c r="E38" s="11"/>
    </row>
    <row r="39" spans="1:5" ht="15" customHeight="1" x14ac:dyDescent="0.25">
      <c r="A39" s="11"/>
      <c r="B39" s="11"/>
      <c r="C39" s="11"/>
      <c r="D39" s="20"/>
      <c r="E39" s="11"/>
    </row>
  </sheetData>
  <sheetProtection algorithmName="SHA-512" hashValue="IBDOJujxa7UiJ7FFe3Ds7i1TBxWnbBxyKwJoNnPU82vbQkFzDnVQoR8WGVnviCjiLJabRr2jml9Nd5iy97Z/8g==" saltValue="/h0Uyjc1Kqep9Az6ow+n9w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56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4.25" customHeight="1" x14ac:dyDescent="0.25">
      <c r="A8" s="11"/>
      <c r="B8" s="80" t="s">
        <v>108</v>
      </c>
      <c r="C8" s="81"/>
      <c r="D8" s="82"/>
      <c r="E8" s="11"/>
    </row>
    <row r="9" spans="1:5" ht="15" customHeight="1" x14ac:dyDescent="0.25">
      <c r="A9" s="11"/>
      <c r="B9" s="114" t="s">
        <v>109</v>
      </c>
      <c r="C9" s="33"/>
      <c r="D9" s="46" t="s">
        <v>31</v>
      </c>
      <c r="E9" s="11"/>
    </row>
    <row r="10" spans="1:5" ht="15" customHeight="1" x14ac:dyDescent="0.25">
      <c r="A10" s="11"/>
      <c r="B10" s="115" t="s">
        <v>35</v>
      </c>
      <c r="C10" s="33">
        <f>-C9*'8. Nøgletal'!C24</f>
        <v>0</v>
      </c>
      <c r="D10" s="46" t="s">
        <v>31</v>
      </c>
      <c r="E10" s="11"/>
    </row>
    <row r="11" spans="1:5" ht="15" customHeight="1" x14ac:dyDescent="0.25">
      <c r="A11" s="11"/>
      <c r="B11" s="115" t="s">
        <v>44</v>
      </c>
      <c r="C11" s="33">
        <f>-C9*'8. Nøgletal'!C19</f>
        <v>0</v>
      </c>
      <c r="D11" s="46" t="s">
        <v>31</v>
      </c>
      <c r="E11" s="11"/>
    </row>
    <row r="12" spans="1:5" ht="26.25" customHeight="1" x14ac:dyDescent="0.25">
      <c r="A12" s="11"/>
      <c r="B12" s="116" t="s">
        <v>110</v>
      </c>
      <c r="C12" s="97">
        <f>SUM(C9:C11)*(1+'8. Nøgletal'!C9)*(1+'8. Nøgletal'!C10)</f>
        <v>0</v>
      </c>
      <c r="D12" s="98" t="s">
        <v>31</v>
      </c>
      <c r="E12" s="11"/>
    </row>
    <row r="13" spans="1:5" ht="15" customHeight="1" x14ac:dyDescent="0.25">
      <c r="A13" s="11"/>
      <c r="B13" s="11"/>
      <c r="C13" s="11"/>
      <c r="D13" s="11"/>
      <c r="E13" s="11"/>
    </row>
    <row r="14" spans="1:5" ht="15" customHeight="1" x14ac:dyDescent="0.25">
      <c r="A14" s="11"/>
      <c r="B14" s="11"/>
      <c r="C14" s="11"/>
      <c r="D14" s="11"/>
      <c r="E14" s="11"/>
    </row>
  </sheetData>
  <sheetProtection algorithmName="SHA-512" hashValue="+mlS8nbq4e2q52ndxIVIOUTFL5JonsEHCTQtNsT8Qyrvy+u4BTSJtGk/biWNVkgkZJoQJvOu0HzAyfBxbo0XwA==" saltValue="/Fg5C0qLFcQeUIGZiPx+pg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111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80" t="s">
        <v>57</v>
      </c>
      <c r="C8" s="81"/>
      <c r="D8" s="82"/>
      <c r="E8" s="11"/>
    </row>
    <row r="9" spans="1:5" ht="26.25" x14ac:dyDescent="0.25">
      <c r="A9" s="11"/>
      <c r="B9" s="117" t="s">
        <v>112</v>
      </c>
      <c r="C9" s="118"/>
      <c r="D9" s="117" t="s">
        <v>31</v>
      </c>
      <c r="E9" s="11"/>
    </row>
    <row r="10" spans="1:5" ht="14.25" customHeight="1" x14ac:dyDescent="0.25">
      <c r="A10" s="11"/>
      <c r="B10" s="44" t="s">
        <v>113</v>
      </c>
      <c r="C10" s="29"/>
      <c r="D10" s="30" t="s">
        <v>31</v>
      </c>
      <c r="E10" s="11"/>
    </row>
    <row r="11" spans="1:5" ht="14.25" customHeight="1" x14ac:dyDescent="0.25">
      <c r="A11" s="11"/>
      <c r="B11" s="35" t="s">
        <v>58</v>
      </c>
      <c r="C11" s="36">
        <f>C10-C9</f>
        <v>0</v>
      </c>
      <c r="D11" s="37" t="s">
        <v>31</v>
      </c>
      <c r="E11" s="11"/>
    </row>
    <row r="12" spans="1:5" ht="14.25" customHeight="1" x14ac:dyDescent="0.25">
      <c r="A12" s="11"/>
      <c r="B12" s="80" t="s">
        <v>59</v>
      </c>
      <c r="C12" s="81"/>
      <c r="D12" s="82"/>
      <c r="E12" s="11"/>
    </row>
    <row r="13" spans="1:5" ht="26.25" customHeight="1" x14ac:dyDescent="0.25">
      <c r="A13" s="11"/>
      <c r="B13" s="117" t="s">
        <v>142</v>
      </c>
      <c r="C13" s="118"/>
      <c r="D13" s="117" t="s">
        <v>31</v>
      </c>
      <c r="E13" s="11"/>
    </row>
    <row r="14" spans="1:5" ht="14.25" customHeight="1" x14ac:dyDescent="0.25">
      <c r="A14" s="11"/>
      <c r="B14" s="44" t="s">
        <v>114</v>
      </c>
      <c r="C14" s="29"/>
      <c r="D14" s="30" t="s">
        <v>31</v>
      </c>
      <c r="E14" s="11"/>
    </row>
    <row r="15" spans="1:5" ht="14.25" customHeight="1" x14ac:dyDescent="0.25">
      <c r="A15" s="11"/>
      <c r="B15" s="35" t="s">
        <v>58</v>
      </c>
      <c r="C15" s="36">
        <f>C14-C13</f>
        <v>0</v>
      </c>
      <c r="D15" s="37" t="s">
        <v>31</v>
      </c>
      <c r="E15" s="11"/>
    </row>
    <row r="16" spans="1:5" ht="14.25" customHeight="1" x14ac:dyDescent="0.25">
      <c r="A16" s="11"/>
      <c r="B16" s="25" t="s">
        <v>60</v>
      </c>
      <c r="C16" s="97">
        <f>C11+C15</f>
        <v>0</v>
      </c>
      <c r="D16" s="98" t="s">
        <v>31</v>
      </c>
      <c r="E16" s="11"/>
    </row>
    <row r="17" spans="1:5" ht="15" customHeight="1" x14ac:dyDescent="0.25">
      <c r="A17" s="11"/>
      <c r="B17" s="11"/>
      <c r="C17" s="11"/>
      <c r="D17" s="11"/>
      <c r="E17" s="11"/>
    </row>
    <row r="18" spans="1:5" ht="15" customHeight="1" x14ac:dyDescent="0.25">
      <c r="A18" s="11"/>
      <c r="B18" s="11"/>
      <c r="C18" s="11"/>
      <c r="D18" s="11"/>
      <c r="E18" s="11"/>
    </row>
  </sheetData>
  <sheetProtection algorithmName="SHA-512" hashValue="q3OgOY2vADUH79C1nHB/0xhhEyKmyWA1acLapzfX9R3aRrBzzFjPI7j+/Tq928ln47L3cuUBwYWFkJ6WrwARGA==" saltValue="GELPRcwNx0VehCE9ypY7UQ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42.28515625" style="12" customWidth="1"/>
    <col min="3" max="3" width="9.7109375" style="12" customWidth="1"/>
    <col min="4" max="4" width="3.28515625" style="12" customWidth="1"/>
    <col min="5" max="5" width="9.7109375" style="12" customWidth="1"/>
    <col min="6" max="6" width="3.28515625" style="12" customWidth="1"/>
    <col min="7" max="7" width="9.7109375" style="12" customWidth="1"/>
    <col min="8" max="8" width="3.28515625" style="12" customWidth="1"/>
    <col min="9" max="9" width="5.28515625" style="12" customWidth="1"/>
    <col min="10" max="16384" width="9.140625" style="12"/>
  </cols>
  <sheetData>
    <row r="1" spans="1:9" ht="15" customHeight="1" x14ac:dyDescent="0.25">
      <c r="A1" s="11"/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11"/>
      <c r="B3" s="24" t="s">
        <v>61</v>
      </c>
      <c r="C3" s="24"/>
      <c r="D3" s="24"/>
      <c r="E3" s="24"/>
      <c r="F3" s="24"/>
      <c r="G3" s="24"/>
      <c r="H3" s="24"/>
      <c r="I3" s="11"/>
    </row>
    <row r="4" spans="1:9" ht="15" customHeight="1" x14ac:dyDescent="0.25">
      <c r="A4" s="11"/>
      <c r="B4" s="24"/>
      <c r="C4" s="24"/>
      <c r="D4" s="24"/>
      <c r="E4" s="24"/>
      <c r="F4" s="24"/>
      <c r="G4" s="24"/>
      <c r="H4" s="24"/>
      <c r="I4" s="11"/>
    </row>
    <row r="5" spans="1:9" ht="15" customHeight="1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9" ht="15" customHeight="1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15" customHeight="1" x14ac:dyDescent="0.25">
      <c r="A7" s="11"/>
      <c r="B7" s="11"/>
      <c r="C7" s="11"/>
      <c r="D7" s="11"/>
      <c r="E7" s="11"/>
      <c r="F7" s="11"/>
      <c r="G7" s="11"/>
      <c r="H7" s="11"/>
      <c r="I7" s="11"/>
    </row>
    <row r="8" spans="1:9" ht="15" customHeight="1" x14ac:dyDescent="0.25">
      <c r="A8" s="11"/>
      <c r="B8" s="25" t="s">
        <v>62</v>
      </c>
      <c r="C8" s="26"/>
      <c r="D8" s="26"/>
      <c r="E8" s="26"/>
      <c r="F8" s="26"/>
      <c r="G8" s="26"/>
      <c r="H8" s="27"/>
      <c r="I8" s="11"/>
    </row>
    <row r="9" spans="1:9" ht="39.75" customHeight="1" x14ac:dyDescent="0.25">
      <c r="A9" s="11"/>
      <c r="B9" s="119" t="s">
        <v>63</v>
      </c>
      <c r="C9" s="120" t="s">
        <v>65</v>
      </c>
      <c r="D9" s="121"/>
      <c r="E9" s="120" t="s">
        <v>64</v>
      </c>
      <c r="F9" s="121"/>
      <c r="G9" s="120" t="s">
        <v>66</v>
      </c>
      <c r="H9" s="121"/>
      <c r="I9" s="11"/>
    </row>
    <row r="10" spans="1:9" ht="15" customHeight="1" x14ac:dyDescent="0.25">
      <c r="A10" s="11"/>
      <c r="B10" s="114" t="s">
        <v>67</v>
      </c>
      <c r="C10" s="34"/>
      <c r="D10" s="46" t="s">
        <v>31</v>
      </c>
      <c r="E10" s="33"/>
      <c r="F10" s="46" t="s">
        <v>31</v>
      </c>
      <c r="G10" s="34"/>
      <c r="H10" s="46" t="s">
        <v>31</v>
      </c>
      <c r="I10" s="11"/>
    </row>
    <row r="11" spans="1:9" ht="15" customHeight="1" x14ac:dyDescent="0.25">
      <c r="A11" s="11"/>
      <c r="B11" s="25" t="s">
        <v>69</v>
      </c>
      <c r="C11" s="97">
        <f>SUM(C10:C10)</f>
        <v>0</v>
      </c>
      <c r="D11" s="97" t="s">
        <v>68</v>
      </c>
      <c r="E11" s="97">
        <f>SUM(E10:E10)</f>
        <v>0</v>
      </c>
      <c r="F11" s="97" t="s">
        <v>68</v>
      </c>
      <c r="G11" s="97">
        <f>SUM(G10:G10)</f>
        <v>0</v>
      </c>
      <c r="H11" s="98" t="s">
        <v>31</v>
      </c>
      <c r="I11" s="11"/>
    </row>
    <row r="12" spans="1:9" ht="15" customHeight="1" x14ac:dyDescent="0.25">
      <c r="A12" s="11"/>
      <c r="B12" s="25" t="s">
        <v>115</v>
      </c>
      <c r="C12" s="97">
        <f>C11*(1+'8. Nøgletal'!C9)</f>
        <v>0</v>
      </c>
      <c r="D12" s="97" t="s">
        <v>68</v>
      </c>
      <c r="E12" s="97">
        <f>E11*(1+'8. Nøgletal'!C9)</f>
        <v>0</v>
      </c>
      <c r="F12" s="97" t="s">
        <v>68</v>
      </c>
      <c r="G12" s="97">
        <f>G11*(1+'8. Nøgletal'!C9)</f>
        <v>0</v>
      </c>
      <c r="H12" s="98" t="s">
        <v>31</v>
      </c>
      <c r="I12" s="11"/>
    </row>
    <row r="13" spans="1:9" ht="1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</row>
    <row r="14" spans="1:9" ht="1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</row>
    <row r="18" s="12" customFormat="1" ht="14.25" customHeight="1" x14ac:dyDescent="0.25"/>
  </sheetData>
  <sheetProtection algorithmName="SHA-512" hashValue="qRWQMgbi3Cb0DFkWeJdT4dosOvIKDQQsjN7xmSQjQRG598UnPmueZs72xM2Ka2JKiszoRAdudEMSzDHnqlEn1g==" saltValue="5yfNuIBPBUcOlSt1Vn1NJQ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70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0" t="s">
        <v>116</v>
      </c>
      <c r="C8" s="81"/>
      <c r="D8" s="81"/>
      <c r="E8" s="81"/>
      <c r="F8" s="82"/>
      <c r="G8" s="11"/>
    </row>
    <row r="9" spans="1:7" ht="15" customHeight="1" x14ac:dyDescent="0.25">
      <c r="A9" s="11"/>
      <c r="B9" s="122" t="s">
        <v>71</v>
      </c>
      <c r="C9" s="123" t="s">
        <v>53</v>
      </c>
      <c r="D9" s="124"/>
      <c r="E9" s="123" t="s">
        <v>54</v>
      </c>
      <c r="F9" s="124"/>
      <c r="G9" s="11"/>
    </row>
    <row r="10" spans="1:7" ht="15" customHeight="1" x14ac:dyDescent="0.25">
      <c r="A10" s="11"/>
      <c r="B10" s="125" t="s">
        <v>72</v>
      </c>
      <c r="C10" s="33">
        <v>0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25" t="s">
        <v>73</v>
      </c>
      <c r="C11" s="97">
        <f>SUM(C10:C10)</f>
        <v>0</v>
      </c>
      <c r="D11" s="98" t="s">
        <v>31</v>
      </c>
      <c r="E11" s="97">
        <f>SUM(E10:E10)</f>
        <v>0</v>
      </c>
      <c r="F11" s="98" t="s">
        <v>31</v>
      </c>
      <c r="G11" s="11"/>
    </row>
    <row r="12" spans="1:7" ht="15" customHeight="1" x14ac:dyDescent="0.25">
      <c r="A12" s="11"/>
      <c r="B12" s="25" t="s">
        <v>117</v>
      </c>
      <c r="C12" s="97">
        <f>C11*(1+'8. Nøgletal'!C9)</f>
        <v>0</v>
      </c>
      <c r="D12" s="98" t="s">
        <v>31</v>
      </c>
      <c r="E12" s="97">
        <f>E11*(1+'8. Nøgletal'!C9)</f>
        <v>0</v>
      </c>
      <c r="F12" s="98" t="s">
        <v>31</v>
      </c>
      <c r="G12" s="87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3"/>
      <c r="C14" s="113"/>
      <c r="D14" s="113"/>
      <c r="E14" s="113"/>
      <c r="F14" s="113"/>
      <c r="G14" s="11"/>
    </row>
  </sheetData>
  <sheetProtection algorithmName="SHA-512" hashValue="dkIwW06/Py9cJrqQp4h0P+kPRlyS6F4mb3WJaNTkSk0b8Cw77V/n8Q/BWuHR0mxDzMrPT+A/Xvj0tjVpWjQAaA==" saltValue="6RDuLS4n/GcYxAPTFa0Olg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74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0" t="s">
        <v>26</v>
      </c>
      <c r="C8" s="81"/>
      <c r="D8" s="81"/>
      <c r="E8" s="81"/>
      <c r="F8" s="82"/>
      <c r="G8" s="11"/>
    </row>
    <row r="9" spans="1:7" ht="15" customHeight="1" x14ac:dyDescent="0.25">
      <c r="A9" s="11"/>
      <c r="B9" s="122" t="s">
        <v>75</v>
      </c>
      <c r="C9" s="126" t="s">
        <v>53</v>
      </c>
      <c r="D9" s="111"/>
      <c r="E9" s="126" t="s">
        <v>54</v>
      </c>
      <c r="F9" s="111"/>
      <c r="G9" s="11"/>
    </row>
    <row r="10" spans="1:7" ht="26.25" customHeight="1" x14ac:dyDescent="0.25">
      <c r="A10" s="11"/>
      <c r="B10" s="127" t="s">
        <v>133</v>
      </c>
      <c r="C10" s="128"/>
      <c r="D10" s="129" t="s">
        <v>31</v>
      </c>
      <c r="E10" s="128"/>
      <c r="F10" s="129" t="s">
        <v>31</v>
      </c>
      <c r="G10" s="11"/>
    </row>
    <row r="11" spans="1:7" ht="26.25" customHeight="1" x14ac:dyDescent="0.25">
      <c r="A11" s="11"/>
      <c r="B11" s="130" t="s">
        <v>134</v>
      </c>
      <c r="C11" s="131">
        <f>SUM(C10:C10)</f>
        <v>0</v>
      </c>
      <c r="D11" s="132" t="s">
        <v>31</v>
      </c>
      <c r="E11" s="131">
        <f>SUM(E10:E10)</f>
        <v>0</v>
      </c>
      <c r="F11" s="132" t="s">
        <v>31</v>
      </c>
      <c r="G11" s="11"/>
    </row>
    <row r="12" spans="1:7" ht="26.25" customHeight="1" x14ac:dyDescent="0.25">
      <c r="A12" s="11"/>
      <c r="B12" s="130" t="s">
        <v>118</v>
      </c>
      <c r="C12" s="131">
        <f>C11*(1+'8. Nøgletal'!C9)</f>
        <v>0</v>
      </c>
      <c r="D12" s="132" t="s">
        <v>31</v>
      </c>
      <c r="E12" s="131">
        <f>E11*(1+'8. Nøgletal'!C9)</f>
        <v>0</v>
      </c>
      <c r="F12" s="132" t="s">
        <v>31</v>
      </c>
      <c r="G12" s="11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</sheetData>
  <sheetProtection algorithmName="SHA-512" hashValue="om90DrSRhU1NOwUwFiSd55a0rE+SOBy5c9Lm5Ialz7iRg9j3tr4zLmgEeSk7WPqtoryVFTyRB9yxqa8L2DPMVg==" saltValue="RDtu8EyH2HG4iASmsqCdS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1.7109375" style="12" customWidth="1"/>
    <col min="3" max="3" width="12.5703125" style="12" customWidth="1"/>
    <col min="4" max="4" width="5.28515625" style="12" customWidth="1"/>
    <col min="5" max="16384" width="9.140625" style="12"/>
  </cols>
  <sheetData>
    <row r="1" spans="1:4" ht="15" customHeight="1" x14ac:dyDescent="0.25">
      <c r="A1" s="11"/>
      <c r="B1" s="11"/>
      <c r="C1" s="11"/>
      <c r="D1" s="11"/>
    </row>
    <row r="2" spans="1:4" ht="15" customHeight="1" x14ac:dyDescent="0.25">
      <c r="A2" s="11"/>
      <c r="B2" s="11"/>
      <c r="C2" s="11"/>
      <c r="D2" s="11"/>
    </row>
    <row r="3" spans="1:4" ht="15" customHeight="1" x14ac:dyDescent="0.25">
      <c r="A3" s="11"/>
      <c r="B3" s="42" t="s">
        <v>76</v>
      </c>
      <c r="C3" s="42"/>
      <c r="D3" s="11"/>
    </row>
    <row r="4" spans="1:4" ht="15" customHeight="1" x14ac:dyDescent="0.25">
      <c r="A4" s="11"/>
      <c r="B4" s="42"/>
      <c r="C4" s="42"/>
      <c r="D4" s="11"/>
    </row>
    <row r="5" spans="1:4" ht="15" customHeight="1" x14ac:dyDescent="0.25">
      <c r="A5" s="11"/>
      <c r="B5" s="42"/>
      <c r="C5" s="42"/>
      <c r="D5" s="11"/>
    </row>
    <row r="6" spans="1:4" ht="15" customHeight="1" x14ac:dyDescent="0.25">
      <c r="A6" s="11"/>
      <c r="B6" s="11"/>
      <c r="C6" s="11"/>
      <c r="D6" s="11"/>
    </row>
    <row r="7" spans="1:4" ht="15" customHeight="1" x14ac:dyDescent="0.25">
      <c r="A7" s="11"/>
      <c r="B7" s="11"/>
      <c r="C7" s="11"/>
      <c r="D7" s="11"/>
    </row>
    <row r="8" spans="1:4" ht="15" customHeight="1" x14ac:dyDescent="0.25">
      <c r="A8" s="11"/>
      <c r="B8" s="25" t="s">
        <v>37</v>
      </c>
      <c r="C8" s="27"/>
      <c r="D8" s="11"/>
    </row>
    <row r="9" spans="1:4" ht="15" customHeight="1" x14ac:dyDescent="0.25">
      <c r="A9" s="11"/>
      <c r="B9" s="133" t="s">
        <v>77</v>
      </c>
      <c r="C9" s="4">
        <v>2.8899999999999999E-2</v>
      </c>
      <c r="D9" s="22"/>
    </row>
    <row r="10" spans="1:4" ht="15" customHeight="1" x14ac:dyDescent="0.25">
      <c r="A10" s="11"/>
      <c r="B10" s="133" t="s">
        <v>119</v>
      </c>
      <c r="C10" s="4">
        <v>2.8899999999999999E-2</v>
      </c>
      <c r="D10" s="22"/>
    </row>
    <row r="11" spans="1:4" ht="15" customHeight="1" x14ac:dyDescent="0.25">
      <c r="A11" s="11"/>
      <c r="B11" s="25"/>
      <c r="C11" s="27"/>
      <c r="D11" s="11"/>
    </row>
    <row r="12" spans="1:4" ht="15" customHeight="1" x14ac:dyDescent="0.25">
      <c r="A12" s="11"/>
      <c r="B12" s="79"/>
      <c r="C12" s="11"/>
      <c r="D12" s="11"/>
    </row>
    <row r="13" spans="1:4" ht="15" customHeight="1" x14ac:dyDescent="0.25">
      <c r="A13" s="11"/>
      <c r="B13" s="25" t="s">
        <v>78</v>
      </c>
      <c r="C13" s="27"/>
      <c r="D13" s="11"/>
    </row>
    <row r="14" spans="1:4" ht="15" customHeight="1" x14ac:dyDescent="0.25">
      <c r="A14" s="11"/>
      <c r="B14" s="133" t="s">
        <v>79</v>
      </c>
      <c r="C14" s="5">
        <v>0</v>
      </c>
      <c r="D14" s="22"/>
    </row>
    <row r="15" spans="1:4" ht="15" customHeight="1" x14ac:dyDescent="0.25">
      <c r="A15" s="11"/>
      <c r="B15" s="133" t="s">
        <v>120</v>
      </c>
      <c r="C15" s="6">
        <v>0</v>
      </c>
      <c r="D15" s="22"/>
    </row>
    <row r="16" spans="1:4" ht="15" customHeight="1" x14ac:dyDescent="0.25">
      <c r="A16" s="11"/>
      <c r="B16" s="25"/>
      <c r="C16" s="27"/>
      <c r="D16" s="11"/>
    </row>
    <row r="17" spans="1:4" ht="15" customHeight="1" x14ac:dyDescent="0.25">
      <c r="A17" s="11"/>
      <c r="B17" s="79"/>
      <c r="C17" s="11"/>
      <c r="D17" s="11"/>
    </row>
    <row r="18" spans="1:4" ht="15" customHeight="1" x14ac:dyDescent="0.25">
      <c r="A18" s="11"/>
      <c r="B18" s="25" t="s">
        <v>80</v>
      </c>
      <c r="C18" s="27"/>
      <c r="D18" s="11"/>
    </row>
    <row r="19" spans="1:4" ht="15" customHeight="1" x14ac:dyDescent="0.25">
      <c r="A19" s="11"/>
      <c r="B19" s="101" t="s">
        <v>81</v>
      </c>
      <c r="C19" s="7">
        <v>0.02</v>
      </c>
      <c r="D19" s="11"/>
    </row>
    <row r="20" spans="1:4" ht="15" customHeight="1" x14ac:dyDescent="0.25">
      <c r="A20" s="11"/>
      <c r="B20" s="25"/>
      <c r="C20" s="27"/>
      <c r="D20" s="11"/>
    </row>
    <row r="21" spans="1:4" ht="15" customHeight="1" x14ac:dyDescent="0.25">
      <c r="A21" s="11"/>
      <c r="B21" s="79"/>
      <c r="C21" s="11"/>
      <c r="D21" s="11"/>
    </row>
    <row r="22" spans="1:4" ht="15" customHeight="1" x14ac:dyDescent="0.25">
      <c r="A22" s="11"/>
      <c r="B22" s="80" t="s">
        <v>35</v>
      </c>
      <c r="C22" s="82"/>
      <c r="D22" s="11"/>
    </row>
    <row r="23" spans="1:4" ht="15" customHeight="1" x14ac:dyDescent="0.25">
      <c r="A23" s="11"/>
      <c r="B23" s="44" t="s">
        <v>82</v>
      </c>
      <c r="C23" s="8">
        <v>0</v>
      </c>
      <c r="D23" s="22"/>
    </row>
    <row r="24" spans="1:4" ht="15" customHeight="1" x14ac:dyDescent="0.25">
      <c r="A24" s="11"/>
      <c r="B24" s="44" t="s">
        <v>121</v>
      </c>
      <c r="C24" s="8">
        <v>0</v>
      </c>
      <c r="D24" s="22"/>
    </row>
    <row r="25" spans="1:4" ht="15" customHeight="1" x14ac:dyDescent="0.25">
      <c r="A25" s="11"/>
      <c r="B25" s="80"/>
      <c r="C25" s="82"/>
      <c r="D25" s="11"/>
    </row>
    <row r="26" spans="1:4" ht="15" customHeight="1" x14ac:dyDescent="0.25">
      <c r="A26" s="11"/>
      <c r="B26" s="79"/>
      <c r="C26" s="11"/>
      <c r="D26" s="11"/>
    </row>
    <row r="27" spans="1:4" ht="15" customHeight="1" x14ac:dyDescent="0.25">
      <c r="A27" s="11"/>
      <c r="B27" s="11"/>
      <c r="C27" s="11"/>
      <c r="D27" s="11"/>
    </row>
  </sheetData>
  <sheetProtection algorithmName="SHA-512" hashValue="ER4GeRe1HuqemioeBbJtUkSVC/Thn4aAbNlUxwBQGEw76PIebAxuWnjC0tEaOb1KT3kT7f4WAWobwY7TYXg6XA==" saltValue="LResiFnk5/rFz+e9SYEfJQ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29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25" t="s">
        <v>30</v>
      </c>
      <c r="C8" s="26"/>
      <c r="D8" s="27"/>
      <c r="E8" s="11"/>
    </row>
    <row r="9" spans="1:5" ht="15" customHeight="1" x14ac:dyDescent="0.25">
      <c r="A9" s="11"/>
      <c r="B9" s="28" t="s">
        <v>8</v>
      </c>
      <c r="C9" s="29">
        <f>'3. Omk. i ØR2026'!C17</f>
        <v>42403984.821164362</v>
      </c>
      <c r="D9" s="30" t="s">
        <v>31</v>
      </c>
      <c r="E9" s="11"/>
    </row>
    <row r="10" spans="1:5" ht="15" customHeight="1" x14ac:dyDescent="0.25">
      <c r="A10" s="11"/>
      <c r="B10" s="31" t="s">
        <v>32</v>
      </c>
      <c r="C10" s="29">
        <f>'5.2. Varige tillæg'!C22+'5.2. Varige tillæg'!E22</f>
        <v>5417227.9301720001</v>
      </c>
      <c r="D10" s="30" t="s">
        <v>31</v>
      </c>
      <c r="E10" s="11"/>
    </row>
    <row r="11" spans="1:5" ht="15" customHeight="1" x14ac:dyDescent="0.25">
      <c r="A11" s="11"/>
      <c r="B11" s="31" t="s">
        <v>33</v>
      </c>
      <c r="C11" s="32">
        <f>'5.6 Anlægsprojekter'!E12+'5.6 Anlægsprojekter'!C12</f>
        <v>0</v>
      </c>
      <c r="D11" s="30" t="s">
        <v>31</v>
      </c>
      <c r="E11" s="11"/>
    </row>
    <row r="12" spans="1:5" ht="15" customHeight="1" x14ac:dyDescent="0.25">
      <c r="A12" s="11"/>
      <c r="B12" s="31" t="s">
        <v>24</v>
      </c>
      <c r="C12" s="33">
        <f>-('6. Bortfald'!C12+'6. Bortfald'!E12)</f>
        <v>0</v>
      </c>
      <c r="D12" s="30" t="s">
        <v>31</v>
      </c>
      <c r="E12" s="11"/>
    </row>
    <row r="13" spans="1:5" ht="15" customHeight="1" x14ac:dyDescent="0.25">
      <c r="A13" s="11"/>
      <c r="B13" s="31" t="s">
        <v>34</v>
      </c>
      <c r="C13" s="33">
        <f>'7. Tilknyttet virksomhed'!C12+'7. Tilknyttet virksomhed'!E12</f>
        <v>0</v>
      </c>
      <c r="D13" s="30" t="s">
        <v>31</v>
      </c>
      <c r="E13" s="11"/>
    </row>
    <row r="14" spans="1:5" ht="15" customHeight="1" x14ac:dyDescent="0.25">
      <c r="A14" s="11"/>
      <c r="B14" s="31" t="s">
        <v>35</v>
      </c>
      <c r="C14" s="34">
        <f>-(SUM(C9:C13)*'8. Nøgletal'!C24)</f>
        <v>0</v>
      </c>
      <c r="D14" s="30" t="s">
        <v>31</v>
      </c>
      <c r="E14" s="11"/>
    </row>
    <row r="15" spans="1:5" ht="15" customHeight="1" x14ac:dyDescent="0.25">
      <c r="A15" s="11"/>
      <c r="B15" s="31" t="s">
        <v>36</v>
      </c>
      <c r="C15" s="34">
        <f>'4. Generelle eff. krav'!C20</f>
        <v>-566597.40119750903</v>
      </c>
      <c r="D15" s="30" t="s">
        <v>31</v>
      </c>
      <c r="E15" s="11"/>
    </row>
    <row r="16" spans="1:5" ht="15" customHeight="1" x14ac:dyDescent="0.25">
      <c r="A16" s="11"/>
      <c r="B16" s="31" t="s">
        <v>37</v>
      </c>
      <c r="C16" s="33">
        <f>SUM(C9:C15)*'8. Nøgletal'!C10</f>
        <v>1365658.383619013</v>
      </c>
      <c r="D16" s="30" t="s">
        <v>31</v>
      </c>
      <c r="E16" s="11"/>
    </row>
    <row r="17" spans="1:5" ht="15" customHeight="1" x14ac:dyDescent="0.25">
      <c r="A17" s="11"/>
      <c r="B17" s="35" t="s">
        <v>38</v>
      </c>
      <c r="C17" s="36">
        <f>SUM(C9:C16)</f>
        <v>48620273.733757868</v>
      </c>
      <c r="D17" s="37" t="s">
        <v>31</v>
      </c>
      <c r="E17" s="11"/>
    </row>
    <row r="18" spans="1:5" ht="15" customHeight="1" x14ac:dyDescent="0.25">
      <c r="A18" s="11"/>
      <c r="B18" s="38" t="s">
        <v>39</v>
      </c>
      <c r="C18" s="34">
        <f>'5.1. § 10-tillæg'!C25</f>
        <v>0</v>
      </c>
      <c r="D18" s="39" t="s">
        <v>31</v>
      </c>
      <c r="E18" s="11"/>
    </row>
    <row r="19" spans="1:5" ht="15" customHeight="1" x14ac:dyDescent="0.25">
      <c r="A19" s="11"/>
      <c r="B19" s="40" t="s">
        <v>40</v>
      </c>
      <c r="C19" s="34">
        <f>'5.4. Periodevise driftsomk.'!C12</f>
        <v>0</v>
      </c>
      <c r="D19" s="39" t="s">
        <v>31</v>
      </c>
      <c r="E19" s="11"/>
    </row>
    <row r="20" spans="1:5" ht="15" customHeight="1" x14ac:dyDescent="0.25">
      <c r="A20" s="11"/>
      <c r="B20" s="28" t="s">
        <v>22</v>
      </c>
      <c r="C20" s="34">
        <f>'5.5. Korr. af ØR2025'!C16</f>
        <v>0</v>
      </c>
      <c r="D20" s="39" t="s">
        <v>31</v>
      </c>
      <c r="E20" s="11"/>
    </row>
    <row r="21" spans="1:5" ht="15" customHeight="1" x14ac:dyDescent="0.25">
      <c r="A21" s="11"/>
      <c r="B21" s="38" t="s">
        <v>42</v>
      </c>
      <c r="C21" s="34">
        <v>0</v>
      </c>
      <c r="D21" s="39" t="s">
        <v>31</v>
      </c>
      <c r="E21" s="11"/>
    </row>
    <row r="22" spans="1:5" ht="15" customHeight="1" x14ac:dyDescent="0.25">
      <c r="A22" s="11"/>
      <c r="B22" s="25" t="s">
        <v>4</v>
      </c>
      <c r="C22" s="41">
        <f>SUM(C17:C21)</f>
        <v>48620273.733757868</v>
      </c>
      <c r="D22" s="27" t="s">
        <v>31</v>
      </c>
      <c r="E22" s="11"/>
    </row>
    <row r="23" spans="1:5" ht="15" customHeight="1" x14ac:dyDescent="0.25">
      <c r="A23" s="11"/>
      <c r="B23" s="11"/>
      <c r="C23" s="11"/>
      <c r="D23" s="11"/>
      <c r="E23" s="11"/>
    </row>
    <row r="24" spans="1:5" ht="15" customHeight="1" x14ac:dyDescent="0.25">
      <c r="A24" s="11"/>
      <c r="B24" s="11"/>
      <c r="C24" s="11"/>
      <c r="D24" s="11"/>
      <c r="E24" s="11"/>
    </row>
  </sheetData>
  <sheetProtection algorithmName="SHA-512" hashValue="tqhUtkKWImbFdoYy2n96LW8uSqfLmmz85W4VhOyjsXz6DxQo/bo3PIh8yco0dw2DxVhYhix2vOkB85vncp2ERA==" saltValue="NfBLwGbOuwWb+/lOEV8xuw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6.85546875" style="12" bestFit="1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83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43"/>
      <c r="D6" s="11"/>
      <c r="E6" s="11"/>
    </row>
    <row r="7" spans="1:5" ht="15" customHeight="1" x14ac:dyDescent="0.25">
      <c r="A7" s="11"/>
      <c r="B7" s="11"/>
      <c r="C7" s="43"/>
      <c r="D7" s="11"/>
      <c r="E7" s="11"/>
    </row>
    <row r="8" spans="1:5" ht="15" customHeight="1" x14ac:dyDescent="0.25">
      <c r="A8" s="11"/>
      <c r="B8" s="25" t="s">
        <v>84</v>
      </c>
      <c r="C8" s="26"/>
      <c r="D8" s="27"/>
      <c r="E8" s="11"/>
    </row>
    <row r="9" spans="1:5" ht="15" customHeight="1" x14ac:dyDescent="0.25">
      <c r="A9" s="11"/>
      <c r="B9" s="44" t="s">
        <v>128</v>
      </c>
      <c r="C9" s="45">
        <v>47604266</v>
      </c>
      <c r="D9" s="46" t="s">
        <v>31</v>
      </c>
      <c r="E9" s="11"/>
    </row>
    <row r="10" spans="1:5" ht="15" customHeight="1" x14ac:dyDescent="0.25">
      <c r="A10" s="11"/>
      <c r="B10" s="44" t="s">
        <v>130</v>
      </c>
      <c r="C10" s="45">
        <f>'3. Omk. i ØR2026'!C10</f>
        <v>0</v>
      </c>
      <c r="D10" s="46" t="s">
        <v>31</v>
      </c>
      <c r="E10" s="11"/>
    </row>
    <row r="11" spans="1:5" ht="15" customHeight="1" x14ac:dyDescent="0.25">
      <c r="A11" s="11"/>
      <c r="B11" s="44" t="s">
        <v>131</v>
      </c>
      <c r="C11" s="47">
        <f>'5.1. § 10-tillæg'!C20+'5.2. Varige tillæg'!C18+'5.2. Varige tillæg'!E18+'5.3. Engangstillæg'!C13+'5.3. Engangstillæg'!E13</f>
        <v>5461852.59104962</v>
      </c>
      <c r="D11" s="46" t="s">
        <v>31</v>
      </c>
      <c r="E11" s="11"/>
    </row>
    <row r="12" spans="1:5" ht="15" customHeight="1" x14ac:dyDescent="0.25">
      <c r="A12" s="11"/>
      <c r="B12" s="35" t="s">
        <v>129</v>
      </c>
      <c r="C12" s="36">
        <f>C9+C10+C11</f>
        <v>53066118.591049619</v>
      </c>
      <c r="D12" s="37" t="s">
        <v>31</v>
      </c>
      <c r="E12" s="11"/>
    </row>
    <row r="13" spans="1:5" ht="15" customHeight="1" x14ac:dyDescent="0.25">
      <c r="A13" s="11"/>
      <c r="B13" s="44" t="s">
        <v>85</v>
      </c>
      <c r="C13" s="45">
        <v>62236719</v>
      </c>
      <c r="D13" s="46" t="s">
        <v>31</v>
      </c>
      <c r="E13" s="11"/>
    </row>
    <row r="14" spans="1:5" ht="15" customHeight="1" x14ac:dyDescent="0.25">
      <c r="A14" s="11"/>
      <c r="B14" s="48" t="s">
        <v>43</v>
      </c>
      <c r="C14" s="45">
        <v>0</v>
      </c>
      <c r="D14" s="46" t="s">
        <v>31</v>
      </c>
      <c r="E14" s="11"/>
    </row>
    <row r="15" spans="1:5" ht="15" customHeight="1" x14ac:dyDescent="0.25">
      <c r="A15" s="11"/>
      <c r="B15" s="25" t="s">
        <v>132</v>
      </c>
      <c r="C15" s="41">
        <f>C12-C13</f>
        <v>-9170600.408950381</v>
      </c>
      <c r="D15" s="27" t="s">
        <v>31</v>
      </c>
      <c r="E15" s="11"/>
    </row>
    <row r="16" spans="1:5" ht="15" customHeight="1" x14ac:dyDescent="0.25">
      <c r="A16" s="11"/>
      <c r="B16" s="11"/>
      <c r="C16" s="11"/>
      <c r="D16" s="11"/>
      <c r="E16" s="11"/>
    </row>
    <row r="17" spans="1:5" ht="15" customHeight="1" x14ac:dyDescent="0.25">
      <c r="A17" s="11"/>
      <c r="B17" s="25" t="s">
        <v>86</v>
      </c>
      <c r="C17" s="26"/>
      <c r="D17" s="27"/>
      <c r="E17" s="11"/>
    </row>
    <row r="18" spans="1:5" ht="15" customHeight="1" x14ac:dyDescent="0.25">
      <c r="A18" s="11"/>
      <c r="B18" s="44" t="s">
        <v>127</v>
      </c>
      <c r="C18" s="45">
        <v>1195743</v>
      </c>
      <c r="D18" s="46" t="s">
        <v>31</v>
      </c>
      <c r="E18" s="11"/>
    </row>
    <row r="19" spans="1:5" ht="15" customHeight="1" x14ac:dyDescent="0.25">
      <c r="A19" s="11"/>
      <c r="B19" s="25" t="s">
        <v>143</v>
      </c>
      <c r="C19" s="41">
        <f>C15+C18</f>
        <v>-7974857.408950381</v>
      </c>
      <c r="D19" s="27" t="s">
        <v>31</v>
      </c>
      <c r="E19" s="11"/>
    </row>
    <row r="20" spans="1:5" ht="49.5" customHeight="1" x14ac:dyDescent="0.25">
      <c r="A20" s="11"/>
      <c r="B20" s="49" t="s">
        <v>144</v>
      </c>
      <c r="C20" s="50"/>
      <c r="D20" s="51"/>
      <c r="E20" s="11"/>
    </row>
    <row r="21" spans="1:5" ht="15" customHeight="1" x14ac:dyDescent="0.25">
      <c r="A21" s="11"/>
      <c r="B21" s="11"/>
      <c r="C21" s="43"/>
      <c r="D21" s="11"/>
      <c r="E21" s="11"/>
    </row>
    <row r="22" spans="1:5" ht="15" customHeight="1" x14ac:dyDescent="0.25">
      <c r="A22" s="11"/>
      <c r="B22" s="25" t="s">
        <v>145</v>
      </c>
      <c r="C22" s="26"/>
      <c r="D22" s="27"/>
      <c r="E22" s="11"/>
    </row>
    <row r="23" spans="1:5" ht="27.95" customHeight="1" x14ac:dyDescent="0.25">
      <c r="A23" s="11"/>
      <c r="B23" s="52" t="s">
        <v>146</v>
      </c>
      <c r="C23" s="53">
        <f>100*1195743/(46916363+1195743)</f>
        <v>2.4853266660162414</v>
      </c>
      <c r="D23" s="46" t="s">
        <v>147</v>
      </c>
      <c r="E23" s="11"/>
    </row>
    <row r="24" spans="1:5" ht="27.95" customHeight="1" x14ac:dyDescent="0.25">
      <c r="A24" s="11"/>
      <c r="B24" s="52" t="s">
        <v>148</v>
      </c>
      <c r="C24" s="53">
        <f>C19/C12*100</f>
        <v>-15.02815284156746</v>
      </c>
      <c r="D24" s="46" t="s">
        <v>147</v>
      </c>
      <c r="E24" s="11"/>
    </row>
    <row r="25" spans="1:5" ht="56.25" customHeight="1" x14ac:dyDescent="0.25">
      <c r="A25" s="11"/>
      <c r="B25" s="49" t="s">
        <v>149</v>
      </c>
      <c r="C25" s="50"/>
      <c r="D25" s="51"/>
      <c r="E25" s="11"/>
    </row>
    <row r="26" spans="1:5" ht="15" customHeight="1" x14ac:dyDescent="0.25">
      <c r="A26" s="11"/>
      <c r="B26" s="11"/>
      <c r="C26" s="43"/>
      <c r="D26" s="11"/>
      <c r="E26" s="11"/>
    </row>
  </sheetData>
  <sheetProtection algorithmName="SHA-512" hashValue="4TOB3OmBu4smUvNC6IhAdbSn7YCZ4I1lPgoo9OeadhP1P+aQxOAGrYqokiLKuFe9IQLsx+uJCHmExmCWucjcpA==" saltValue="lZbKqLTtDBWUy4/550sZQA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54"/>
      <c r="B1" s="54"/>
      <c r="C1" s="54"/>
      <c r="D1" s="54"/>
      <c r="E1" s="54"/>
    </row>
    <row r="2" spans="1:5" ht="15" customHeight="1" x14ac:dyDescent="0.25">
      <c r="A2" s="54"/>
      <c r="B2" s="54"/>
      <c r="C2" s="54"/>
      <c r="D2" s="54"/>
      <c r="E2" s="54"/>
    </row>
    <row r="3" spans="1:5" ht="24.95" customHeight="1" x14ac:dyDescent="0.25">
      <c r="A3" s="54"/>
      <c r="B3" s="55" t="s">
        <v>87</v>
      </c>
      <c r="C3" s="55"/>
      <c r="D3" s="55"/>
      <c r="E3" s="54"/>
    </row>
    <row r="4" spans="1:5" ht="15" customHeight="1" x14ac:dyDescent="0.25">
      <c r="A4" s="54"/>
      <c r="B4" s="55"/>
      <c r="C4" s="55"/>
      <c r="D4" s="55"/>
      <c r="E4" s="54"/>
    </row>
    <row r="5" spans="1:5" ht="15" customHeight="1" x14ac:dyDescent="0.25">
      <c r="A5" s="54"/>
      <c r="B5" s="55"/>
      <c r="C5" s="55"/>
      <c r="D5" s="55"/>
      <c r="E5" s="54"/>
    </row>
    <row r="6" spans="1:5" ht="15" customHeight="1" x14ac:dyDescent="0.25">
      <c r="A6" s="54"/>
      <c r="B6" s="54"/>
      <c r="C6" s="54"/>
      <c r="D6" s="54"/>
      <c r="E6" s="54"/>
    </row>
    <row r="7" spans="1:5" ht="15" customHeight="1" x14ac:dyDescent="0.25">
      <c r="A7" s="54"/>
      <c r="B7" s="54"/>
      <c r="C7" s="54"/>
      <c r="D7" s="54"/>
      <c r="E7" s="54"/>
    </row>
    <row r="8" spans="1:5" ht="15" customHeight="1" x14ac:dyDescent="0.25">
      <c r="A8" s="54"/>
      <c r="B8" s="56" t="s">
        <v>135</v>
      </c>
      <c r="C8" s="57"/>
      <c r="D8" s="58"/>
      <c r="E8" s="54"/>
    </row>
    <row r="9" spans="1:5" ht="15" customHeight="1" x14ac:dyDescent="0.25">
      <c r="A9" s="54"/>
      <c r="B9" s="59" t="s">
        <v>122</v>
      </c>
      <c r="C9" s="60">
        <v>41684847.685881242</v>
      </c>
      <c r="D9" s="61" t="s">
        <v>31</v>
      </c>
      <c r="E9" s="54"/>
    </row>
    <row r="10" spans="1:5" ht="15" customHeight="1" x14ac:dyDescent="0.25">
      <c r="A10" s="54"/>
      <c r="B10" s="62" t="s">
        <v>32</v>
      </c>
      <c r="C10" s="60">
        <v>0</v>
      </c>
      <c r="D10" s="61" t="s">
        <v>31</v>
      </c>
      <c r="E10" s="54"/>
    </row>
    <row r="11" spans="1:5" ht="15" customHeight="1" x14ac:dyDescent="0.25">
      <c r="A11" s="54"/>
      <c r="B11" s="62" t="s">
        <v>62</v>
      </c>
      <c r="C11" s="63">
        <v>0</v>
      </c>
      <c r="D11" s="61" t="s">
        <v>31</v>
      </c>
      <c r="E11" s="54"/>
    </row>
    <row r="12" spans="1:5" ht="15" customHeight="1" x14ac:dyDescent="0.25">
      <c r="A12" s="54"/>
      <c r="B12" s="62" t="s">
        <v>24</v>
      </c>
      <c r="C12" s="64">
        <v>0</v>
      </c>
      <c r="D12" s="61" t="s">
        <v>31</v>
      </c>
      <c r="E12" s="54"/>
    </row>
    <row r="13" spans="1:5" ht="15" customHeight="1" x14ac:dyDescent="0.25">
      <c r="A13" s="54"/>
      <c r="B13" s="62" t="s">
        <v>34</v>
      </c>
      <c r="C13" s="64">
        <v>0</v>
      </c>
      <c r="D13" s="61" t="s">
        <v>31</v>
      </c>
      <c r="E13" s="54"/>
    </row>
    <row r="14" spans="1:5" ht="15" customHeight="1" x14ac:dyDescent="0.25">
      <c r="A14" s="54"/>
      <c r="B14" s="62" t="s">
        <v>35</v>
      </c>
      <c r="C14" s="65">
        <v>0</v>
      </c>
      <c r="D14" s="61" t="s">
        <v>31</v>
      </c>
      <c r="E14" s="54"/>
    </row>
    <row r="15" spans="1:5" ht="15" customHeight="1" x14ac:dyDescent="0.25">
      <c r="A15" s="54"/>
      <c r="B15" s="62" t="s">
        <v>36</v>
      </c>
      <c r="C15" s="65">
        <v>-471916.57385445241</v>
      </c>
      <c r="D15" s="61" t="s">
        <v>31</v>
      </c>
      <c r="E15" s="54"/>
    </row>
    <row r="16" spans="1:5" ht="15" customHeight="1" x14ac:dyDescent="0.25">
      <c r="A16" s="54"/>
      <c r="B16" s="62" t="s">
        <v>37</v>
      </c>
      <c r="C16" s="64">
        <v>1191053.7091375741</v>
      </c>
      <c r="D16" s="61" t="s">
        <v>31</v>
      </c>
      <c r="E16" s="54"/>
    </row>
    <row r="17" spans="1:5" ht="15" customHeight="1" x14ac:dyDescent="0.25">
      <c r="A17" s="54"/>
      <c r="B17" s="66" t="s">
        <v>38</v>
      </c>
      <c r="C17" s="67">
        <v>42403984.821164362</v>
      </c>
      <c r="D17" s="68" t="s">
        <v>31</v>
      </c>
      <c r="E17" s="54"/>
    </row>
    <row r="18" spans="1:5" ht="15" customHeight="1" x14ac:dyDescent="0.25">
      <c r="A18" s="54"/>
      <c r="B18" s="69" t="s">
        <v>123</v>
      </c>
      <c r="C18" s="65">
        <v>0</v>
      </c>
      <c r="D18" s="70" t="s">
        <v>31</v>
      </c>
      <c r="E18" s="54"/>
    </row>
    <row r="19" spans="1:5" ht="27" customHeight="1" x14ac:dyDescent="0.25">
      <c r="A19" s="54"/>
      <c r="B19" s="71" t="s">
        <v>40</v>
      </c>
      <c r="C19" s="65">
        <v>0</v>
      </c>
      <c r="D19" s="70" t="s">
        <v>31</v>
      </c>
      <c r="E19" s="54"/>
    </row>
    <row r="20" spans="1:5" ht="15" customHeight="1" x14ac:dyDescent="0.25">
      <c r="A20" s="54"/>
      <c r="B20" s="72" t="s">
        <v>41</v>
      </c>
      <c r="C20" s="73">
        <v>0</v>
      </c>
      <c r="D20" s="74" t="s">
        <v>31</v>
      </c>
      <c r="E20" s="54"/>
    </row>
    <row r="21" spans="1:5" ht="15" customHeight="1" x14ac:dyDescent="0.25">
      <c r="A21" s="54"/>
      <c r="B21" s="59" t="s">
        <v>124</v>
      </c>
      <c r="C21" s="65">
        <v>0</v>
      </c>
      <c r="D21" s="70" t="s">
        <v>31</v>
      </c>
      <c r="E21" s="54"/>
    </row>
    <row r="22" spans="1:5" ht="15" customHeight="1" x14ac:dyDescent="0.25">
      <c r="A22" s="54"/>
      <c r="B22" s="69" t="s">
        <v>42</v>
      </c>
      <c r="C22" s="65">
        <v>0</v>
      </c>
      <c r="D22" s="70" t="s">
        <v>31</v>
      </c>
      <c r="E22" s="54"/>
    </row>
    <row r="23" spans="1:5" ht="15" customHeight="1" x14ac:dyDescent="0.25">
      <c r="A23" s="54"/>
      <c r="B23" s="56" t="s">
        <v>136</v>
      </c>
      <c r="C23" s="75">
        <v>42403984.821164362</v>
      </c>
      <c r="D23" s="58" t="s">
        <v>31</v>
      </c>
      <c r="E23" s="54"/>
    </row>
    <row r="24" spans="1:5" ht="30" customHeight="1" x14ac:dyDescent="0.25">
      <c r="A24" s="54"/>
      <c r="B24" s="76" t="s">
        <v>137</v>
      </c>
      <c r="C24" s="76"/>
      <c r="D24" s="76"/>
      <c r="E24" s="54"/>
    </row>
    <row r="25" spans="1:5" ht="15" customHeight="1" x14ac:dyDescent="0.25">
      <c r="A25" s="54"/>
      <c r="B25" s="54"/>
      <c r="C25" s="54"/>
      <c r="D25" s="54"/>
      <c r="E25" s="54"/>
    </row>
    <row r="26" spans="1:5" ht="15" customHeight="1" x14ac:dyDescent="0.25"/>
  </sheetData>
  <sheetProtection algorithmName="SHA-512" hashValue="Pm8OPFsuW0ePx8nYRxkYar7hSFl2KxARP5EKCW2RxXGrFH5KLZ9oSQs90eakocG5qPqJ3dqhJLNItTcE0/yhCg==" saltValue="PoI4COCOxamPG4OqDucmgg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77"/>
      <c r="C1" s="77"/>
      <c r="D1" s="77"/>
      <c r="E1" s="11"/>
    </row>
    <row r="2" spans="1:5" ht="15" customHeight="1" x14ac:dyDescent="0.25">
      <c r="A2" s="11"/>
      <c r="B2" s="77"/>
      <c r="C2" s="77"/>
      <c r="D2" s="77"/>
      <c r="E2" s="11"/>
    </row>
    <row r="3" spans="1:5" ht="15" customHeight="1" x14ac:dyDescent="0.25">
      <c r="A3" s="11"/>
      <c r="B3" s="42" t="s">
        <v>45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78"/>
      <c r="C6" s="78"/>
      <c r="D6" s="78"/>
      <c r="E6" s="11"/>
    </row>
    <row r="7" spans="1:5" ht="15" customHeight="1" x14ac:dyDescent="0.25">
      <c r="A7" s="11"/>
      <c r="B7" s="79"/>
      <c r="C7" s="11"/>
      <c r="D7" s="11"/>
      <c r="E7" s="11"/>
    </row>
    <row r="8" spans="1:5" ht="14.25" customHeight="1" x14ac:dyDescent="0.25">
      <c r="A8" s="11"/>
      <c r="B8" s="80" t="s">
        <v>88</v>
      </c>
      <c r="C8" s="81"/>
      <c r="D8" s="82"/>
      <c r="E8" s="11"/>
    </row>
    <row r="9" spans="1:5" ht="15" customHeight="1" x14ac:dyDescent="0.25">
      <c r="A9" s="11"/>
      <c r="B9" s="52" t="s">
        <v>89</v>
      </c>
      <c r="C9" s="2">
        <v>24277748.1419423</v>
      </c>
      <c r="D9" s="46" t="s">
        <v>31</v>
      </c>
      <c r="E9" s="11"/>
    </row>
    <row r="10" spans="1:5" ht="15" customHeight="1" x14ac:dyDescent="0.25">
      <c r="A10" s="11"/>
      <c r="B10" s="83" t="s">
        <v>90</v>
      </c>
      <c r="C10" s="3">
        <f>-'8. Nøgletal'!C19*C9</f>
        <v>-485554.96283884603</v>
      </c>
      <c r="D10" s="46" t="s">
        <v>31</v>
      </c>
      <c r="E10" s="11"/>
    </row>
    <row r="11" spans="1:5" ht="15" customHeight="1" x14ac:dyDescent="0.25">
      <c r="A11" s="11"/>
      <c r="B11" s="83" t="s">
        <v>91</v>
      </c>
      <c r="C11" s="2">
        <f>('5.2. Varige tillæg'!C18)*(1+'8. Nøgletal'!C9)*(1-'8. Nøgletal'!C19)+'5.6 Anlægsprojekter'!C12-'6. Bortfald'!C12+'7. Tilknyttet virksomhed'!C12</f>
        <v>4537676.8807719992</v>
      </c>
      <c r="D11" s="46" t="s">
        <v>31</v>
      </c>
      <c r="E11" s="11"/>
    </row>
    <row r="12" spans="1:5" ht="15" customHeight="1" x14ac:dyDescent="0.25">
      <c r="A12" s="11"/>
      <c r="B12" s="52" t="s">
        <v>92</v>
      </c>
      <c r="C12" s="2">
        <f>SUM(C9:C11)</f>
        <v>28329870.059875451</v>
      </c>
      <c r="D12" s="46" t="s">
        <v>31</v>
      </c>
      <c r="E12" s="11"/>
    </row>
    <row r="13" spans="1:5" ht="15" customHeight="1" x14ac:dyDescent="0.25">
      <c r="A13" s="11"/>
      <c r="B13" s="84" t="s">
        <v>93</v>
      </c>
      <c r="C13" s="85">
        <f>-C12*'8. Nøgletal'!C19</f>
        <v>-566597.40119750903</v>
      </c>
      <c r="D13" s="86" t="s">
        <v>31</v>
      </c>
      <c r="E13" s="87"/>
    </row>
    <row r="14" spans="1:5" ht="15" customHeight="1" x14ac:dyDescent="0.25">
      <c r="A14" s="11"/>
      <c r="B14" s="80" t="s">
        <v>94</v>
      </c>
      <c r="C14" s="81"/>
      <c r="D14" s="82"/>
      <c r="E14" s="11"/>
    </row>
    <row r="15" spans="1:5" ht="15" customHeight="1" x14ac:dyDescent="0.25">
      <c r="A15" s="11"/>
      <c r="B15" s="44" t="s">
        <v>46</v>
      </c>
      <c r="C15" s="3">
        <v>18702220.400745526</v>
      </c>
      <c r="D15" s="46" t="s">
        <v>31</v>
      </c>
      <c r="E15" s="11"/>
    </row>
    <row r="16" spans="1:5" ht="15" customHeight="1" x14ac:dyDescent="0.25">
      <c r="A16" s="11"/>
      <c r="B16" s="83" t="s">
        <v>90</v>
      </c>
      <c r="C16" s="3">
        <f>'8. Nøgletal'!C14*SUM('4. Generelle eff. krav'!C15:C15)</f>
        <v>0</v>
      </c>
      <c r="D16" s="46" t="s">
        <v>31</v>
      </c>
      <c r="E16" s="11"/>
    </row>
    <row r="17" spans="1:5" ht="15" customHeight="1" x14ac:dyDescent="0.25">
      <c r="A17" s="11"/>
      <c r="B17" s="83" t="s">
        <v>95</v>
      </c>
      <c r="C17" s="2">
        <f>('5.2. Varige tillæg'!E18)*(1+'8. Nøgletal'!C9)*(1-'8. Nøgletal'!C14)+'5.6 Anlægsprojekter'!E12-'6. Bortfald'!E12+'7. Tilknyttet virksomhed'!E12</f>
        <v>879551.0493999999</v>
      </c>
      <c r="D17" s="46" t="s">
        <v>31</v>
      </c>
      <c r="E17" s="11"/>
    </row>
    <row r="18" spans="1:5" ht="15" customHeight="1" x14ac:dyDescent="0.25">
      <c r="A18" s="11"/>
      <c r="B18" s="52" t="s">
        <v>96</v>
      </c>
      <c r="C18" s="2">
        <f>SUM(C15:C17)</f>
        <v>19581771.450145528</v>
      </c>
      <c r="D18" s="46" t="s">
        <v>31</v>
      </c>
      <c r="E18" s="11"/>
    </row>
    <row r="19" spans="1:5" ht="15" customHeight="1" x14ac:dyDescent="0.25">
      <c r="A19" s="11"/>
      <c r="B19" s="84" t="s">
        <v>97</v>
      </c>
      <c r="C19" s="85">
        <f>-C18*'8. Nøgletal'!C15</f>
        <v>0</v>
      </c>
      <c r="D19" s="86" t="s">
        <v>31</v>
      </c>
      <c r="E19" s="11"/>
    </row>
    <row r="20" spans="1:5" ht="15" customHeight="1" x14ac:dyDescent="0.25">
      <c r="A20" s="11"/>
      <c r="B20" s="25" t="s">
        <v>98</v>
      </c>
      <c r="C20" s="41">
        <f>C13+C19</f>
        <v>-566597.40119750903</v>
      </c>
      <c r="D20" s="27" t="s">
        <v>31</v>
      </c>
      <c r="E20" s="11"/>
    </row>
    <row r="21" spans="1:5" ht="39.950000000000003" customHeight="1" x14ac:dyDescent="0.25">
      <c r="A21" s="11"/>
      <c r="B21" s="88" t="s">
        <v>125</v>
      </c>
      <c r="C21" s="89"/>
      <c r="D21" s="90"/>
      <c r="E21" s="87"/>
    </row>
    <row r="22" spans="1:5" ht="15" customHeight="1" x14ac:dyDescent="0.25">
      <c r="A22" s="11"/>
      <c r="B22" s="11"/>
      <c r="C22" s="11"/>
      <c r="D22" s="11"/>
      <c r="E22" s="11"/>
    </row>
    <row r="23" spans="1:5" ht="15" customHeight="1" x14ac:dyDescent="0.25">
      <c r="A23" s="11"/>
      <c r="B23" s="11"/>
      <c r="C23" s="11"/>
      <c r="D23" s="11"/>
      <c r="E23" s="11"/>
    </row>
  </sheetData>
  <sheetProtection algorithmName="SHA-512" hashValue="GQP7K6zQRTxOZ7+PNyHYmrbC6+ol2J1/ta3q5ozJfI9Rrf6WdGNnJpXlJ+FhcDJOdavOg25hcoxKHGjj+Qjblw==" saltValue="kBrnIozn6gfhy5kG/49aPA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47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27.75" customHeight="1" x14ac:dyDescent="0.25">
      <c r="A8" s="11"/>
      <c r="B8" s="91" t="s">
        <v>99</v>
      </c>
      <c r="C8" s="92"/>
      <c r="D8" s="93"/>
      <c r="E8" s="11"/>
    </row>
    <row r="9" spans="1:5" ht="15" customHeight="1" x14ac:dyDescent="0.25">
      <c r="A9" s="11"/>
      <c r="B9" s="94" t="s">
        <v>138</v>
      </c>
      <c r="C9" s="33">
        <f>'5.1.a. § 10-tillæg'!E9</f>
        <v>0</v>
      </c>
      <c r="D9" s="46" t="s">
        <v>31</v>
      </c>
      <c r="E9" s="11"/>
    </row>
    <row r="10" spans="1:5" ht="15" customHeight="1" x14ac:dyDescent="0.25">
      <c r="A10" s="11"/>
      <c r="B10" s="94" t="s">
        <v>139</v>
      </c>
      <c r="C10" s="33">
        <f>'5.1.a. § 10-tillæg'!E10</f>
        <v>2711.5910496200086</v>
      </c>
      <c r="D10" s="46" t="s">
        <v>31</v>
      </c>
      <c r="E10" s="11"/>
    </row>
    <row r="11" spans="1:5" ht="15" customHeight="1" x14ac:dyDescent="0.25">
      <c r="A11" s="11"/>
      <c r="B11" s="94" t="s">
        <v>140</v>
      </c>
      <c r="C11" s="33">
        <f>'5.1.a. § 10-tillæg'!E11</f>
        <v>0</v>
      </c>
      <c r="D11" s="46" t="s">
        <v>31</v>
      </c>
      <c r="E11" s="11"/>
    </row>
    <row r="12" spans="1:5" ht="15" customHeight="1" x14ac:dyDescent="0.25">
      <c r="A12" s="11"/>
      <c r="B12" s="94" t="s">
        <v>141</v>
      </c>
      <c r="C12" s="33">
        <f>'5.1.a. § 10-tillæg'!E12</f>
        <v>0</v>
      </c>
      <c r="D12" s="46" t="s">
        <v>31</v>
      </c>
      <c r="E12" s="11"/>
    </row>
    <row r="13" spans="1:5" ht="15" customHeight="1" x14ac:dyDescent="0.25">
      <c r="A13" s="11"/>
      <c r="B13" s="95" t="s">
        <v>150</v>
      </c>
      <c r="C13" s="96">
        <v>104069</v>
      </c>
      <c r="D13" s="46" t="s">
        <v>31</v>
      </c>
      <c r="E13" s="11"/>
    </row>
    <row r="14" spans="1:5" ht="15" customHeight="1" x14ac:dyDescent="0.25">
      <c r="A14" s="11"/>
      <c r="B14" s="95"/>
      <c r="C14" s="96"/>
      <c r="D14" s="46" t="s">
        <v>31</v>
      </c>
      <c r="E14" s="11"/>
    </row>
    <row r="15" spans="1:5" ht="15" customHeight="1" x14ac:dyDescent="0.25">
      <c r="A15" s="11"/>
      <c r="B15" s="95"/>
      <c r="C15" s="96"/>
      <c r="D15" s="46" t="s">
        <v>31</v>
      </c>
      <c r="E15" s="11"/>
    </row>
    <row r="16" spans="1:5" ht="15" customHeight="1" x14ac:dyDescent="0.25">
      <c r="A16" s="11"/>
      <c r="B16" s="95"/>
      <c r="C16" s="96"/>
      <c r="D16" s="46" t="s">
        <v>31</v>
      </c>
      <c r="E16" s="11"/>
    </row>
    <row r="17" spans="1:5" ht="15" customHeight="1" x14ac:dyDescent="0.25">
      <c r="A17" s="11"/>
      <c r="B17" s="95"/>
      <c r="C17" s="96"/>
      <c r="D17" s="46" t="s">
        <v>31</v>
      </c>
      <c r="E17" s="11"/>
    </row>
    <row r="18" spans="1:5" ht="15" customHeight="1" x14ac:dyDescent="0.25">
      <c r="A18" s="11"/>
      <c r="B18" s="95"/>
      <c r="C18" s="96"/>
      <c r="D18" s="46" t="s">
        <v>31</v>
      </c>
      <c r="E18" s="11"/>
    </row>
    <row r="19" spans="1:5" ht="15" customHeight="1" x14ac:dyDescent="0.25">
      <c r="A19" s="11"/>
      <c r="B19" s="95"/>
      <c r="C19" s="96"/>
      <c r="D19" s="46" t="s">
        <v>31</v>
      </c>
      <c r="E19" s="11"/>
    </row>
    <row r="20" spans="1:5" ht="15" customHeight="1" x14ac:dyDescent="0.25">
      <c r="A20" s="11"/>
      <c r="B20" s="25" t="s">
        <v>48</v>
      </c>
      <c r="C20" s="97">
        <f>SUM(C9:C19)</f>
        <v>106780.59104962001</v>
      </c>
      <c r="D20" s="98" t="s">
        <v>31</v>
      </c>
      <c r="E20" s="11"/>
    </row>
    <row r="21" spans="1:5" ht="15" customHeight="1" x14ac:dyDescent="0.25">
      <c r="A21" s="11"/>
      <c r="B21" s="99"/>
      <c r="C21" s="100"/>
      <c r="D21" s="100"/>
      <c r="E21" s="11"/>
    </row>
    <row r="22" spans="1:5" ht="15" customHeight="1" x14ac:dyDescent="0.25">
      <c r="A22" s="11"/>
      <c r="B22" s="80" t="s">
        <v>39</v>
      </c>
      <c r="C22" s="81"/>
      <c r="D22" s="82"/>
      <c r="E22" s="11"/>
    </row>
    <row r="23" spans="1:5" ht="15" customHeight="1" x14ac:dyDescent="0.25">
      <c r="A23" s="11"/>
      <c r="B23" s="101" t="s">
        <v>49</v>
      </c>
      <c r="C23" s="33">
        <v>0</v>
      </c>
      <c r="D23" s="46" t="s">
        <v>31</v>
      </c>
      <c r="E23" s="11"/>
    </row>
    <row r="24" spans="1:5" ht="15" customHeight="1" x14ac:dyDescent="0.25">
      <c r="A24" s="11"/>
      <c r="B24" s="101" t="s">
        <v>50</v>
      </c>
      <c r="C24" s="33">
        <v>0</v>
      </c>
      <c r="D24" s="46" t="s">
        <v>31</v>
      </c>
      <c r="E24" s="11"/>
    </row>
    <row r="25" spans="1:5" ht="15" customHeight="1" x14ac:dyDescent="0.25">
      <c r="A25" s="11"/>
      <c r="B25" s="25" t="s">
        <v>48</v>
      </c>
      <c r="C25" s="97">
        <f>SUM(C23:C24)</f>
        <v>0</v>
      </c>
      <c r="D25" s="98" t="s">
        <v>31</v>
      </c>
      <c r="E25" s="11"/>
    </row>
    <row r="26" spans="1:5" ht="15" customHeight="1" x14ac:dyDescent="0.25">
      <c r="A26" s="11"/>
      <c r="B26" s="11"/>
      <c r="C26" s="11"/>
      <c r="D26" s="11"/>
      <c r="E26" s="11"/>
    </row>
    <row r="27" spans="1:5" ht="15" customHeight="1" x14ac:dyDescent="0.25">
      <c r="A27" s="11"/>
      <c r="B27" s="11"/>
      <c r="C27" s="11"/>
      <c r="D27" s="11"/>
      <c r="E27" s="11"/>
    </row>
  </sheetData>
  <sheetProtection algorithmName="SHA-512" hashValue="Byiejh/KVUeVOTyRAI418gm8mv5ozflYIXMWFeM3lIqqVuc9Dk3P5VnrkUz8W7b0MNUx2vUCav2H41fh7u2c5g==" saltValue="3EAYGX8+qpuDsqW0O0dpdw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0.7109375" style="12" customWidth="1"/>
    <col min="3" max="5" width="12.570312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9.5" customHeight="1" x14ac:dyDescent="0.25">
      <c r="A3" s="11"/>
      <c r="B3" s="42" t="s">
        <v>100</v>
      </c>
      <c r="C3" s="42"/>
      <c r="D3" s="42"/>
      <c r="E3" s="42"/>
      <c r="F3" s="42"/>
      <c r="G3" s="11"/>
    </row>
    <row r="4" spans="1:7" ht="19.5" customHeight="1" x14ac:dyDescent="0.25">
      <c r="A4" s="11"/>
      <c r="B4" s="42"/>
      <c r="C4" s="42"/>
      <c r="D4" s="42"/>
      <c r="E4" s="42"/>
      <c r="F4" s="42"/>
      <c r="G4" s="11"/>
    </row>
    <row r="5" spans="1:7" ht="19.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51.75" customHeight="1" x14ac:dyDescent="0.25">
      <c r="A8" s="11"/>
      <c r="B8" s="102" t="s">
        <v>126</v>
      </c>
      <c r="C8" s="103" t="s">
        <v>101</v>
      </c>
      <c r="D8" s="104" t="s">
        <v>102</v>
      </c>
      <c r="E8" s="104" t="s">
        <v>103</v>
      </c>
      <c r="F8" s="27"/>
      <c r="G8" s="11"/>
    </row>
    <row r="9" spans="1:7" ht="15" customHeight="1" x14ac:dyDescent="0.25">
      <c r="A9" s="11"/>
      <c r="B9" s="94" t="s">
        <v>138</v>
      </c>
      <c r="C9" s="33">
        <v>4679235.2684622202</v>
      </c>
      <c r="D9" s="33">
        <v>2927642</v>
      </c>
      <c r="E9" s="33">
        <f>MAX(D9-C9,0)</f>
        <v>0</v>
      </c>
      <c r="F9" s="46" t="s">
        <v>31</v>
      </c>
      <c r="G9" s="11"/>
    </row>
    <row r="10" spans="1:7" ht="15" customHeight="1" x14ac:dyDescent="0.25">
      <c r="A10" s="11"/>
      <c r="B10" s="94" t="s">
        <v>139</v>
      </c>
      <c r="C10" s="33">
        <v>149062.40895037999</v>
      </c>
      <c r="D10" s="33">
        <v>151774</v>
      </c>
      <c r="E10" s="33">
        <f t="shared" ref="E10:E19" si="0">MAX(D10-C10,0)</f>
        <v>2711.5910496200086</v>
      </c>
      <c r="F10" s="46" t="s">
        <v>31</v>
      </c>
      <c r="G10" s="11"/>
    </row>
    <row r="11" spans="1:7" ht="40.5" customHeight="1" x14ac:dyDescent="0.25">
      <c r="A11" s="11"/>
      <c r="B11" s="94" t="s">
        <v>140</v>
      </c>
      <c r="C11" s="33">
        <v>530224.29608322005</v>
      </c>
      <c r="D11" s="33">
        <v>381776</v>
      </c>
      <c r="E11" s="33">
        <f t="shared" si="0"/>
        <v>0</v>
      </c>
      <c r="F11" s="46" t="s">
        <v>31</v>
      </c>
      <c r="G11" s="11"/>
    </row>
    <row r="12" spans="1:7" ht="15" customHeight="1" x14ac:dyDescent="0.25">
      <c r="A12" s="11"/>
      <c r="B12" s="94" t="s">
        <v>141</v>
      </c>
      <c r="C12" s="33">
        <v>189794.14254894</v>
      </c>
      <c r="D12" s="33">
        <v>162141</v>
      </c>
      <c r="E12" s="33">
        <f t="shared" si="0"/>
        <v>0</v>
      </c>
      <c r="F12" s="46" t="s">
        <v>31</v>
      </c>
      <c r="G12" s="11"/>
    </row>
    <row r="13" spans="1:7" ht="15" hidden="1" customHeight="1" x14ac:dyDescent="0.25">
      <c r="A13" s="11"/>
      <c r="B13" s="95"/>
      <c r="C13" s="33"/>
      <c r="D13" s="33"/>
      <c r="E13" s="33">
        <f t="shared" si="0"/>
        <v>0</v>
      </c>
      <c r="F13" s="46" t="s">
        <v>31</v>
      </c>
      <c r="G13" s="11"/>
    </row>
    <row r="14" spans="1:7" ht="15" hidden="1" customHeight="1" x14ac:dyDescent="0.25">
      <c r="A14" s="11"/>
      <c r="B14" s="95"/>
      <c r="C14" s="33"/>
      <c r="D14" s="33"/>
      <c r="E14" s="33">
        <f t="shared" si="0"/>
        <v>0</v>
      </c>
      <c r="F14" s="46" t="s">
        <v>31</v>
      </c>
      <c r="G14" s="11"/>
    </row>
    <row r="15" spans="1:7" ht="15" hidden="1" customHeight="1" x14ac:dyDescent="0.25">
      <c r="A15" s="11"/>
      <c r="B15" s="95"/>
      <c r="C15" s="33"/>
      <c r="D15" s="33"/>
      <c r="E15" s="33">
        <f t="shared" si="0"/>
        <v>0</v>
      </c>
      <c r="F15" s="46" t="s">
        <v>31</v>
      </c>
      <c r="G15" s="11"/>
    </row>
    <row r="16" spans="1:7" ht="15" hidden="1" customHeight="1" x14ac:dyDescent="0.25">
      <c r="A16" s="11"/>
      <c r="B16" s="95"/>
      <c r="C16" s="33"/>
      <c r="D16" s="33"/>
      <c r="E16" s="33">
        <f t="shared" si="0"/>
        <v>0</v>
      </c>
      <c r="F16" s="46" t="s">
        <v>31</v>
      </c>
      <c r="G16" s="11"/>
    </row>
    <row r="17" spans="1:7" ht="15" hidden="1" customHeight="1" x14ac:dyDescent="0.25">
      <c r="A17" s="11"/>
      <c r="B17" s="95"/>
      <c r="C17" s="33"/>
      <c r="D17" s="33"/>
      <c r="E17" s="33">
        <f t="shared" si="0"/>
        <v>0</v>
      </c>
      <c r="F17" s="46" t="s">
        <v>31</v>
      </c>
      <c r="G17" s="11"/>
    </row>
    <row r="18" spans="1:7" ht="15" hidden="1" customHeight="1" x14ac:dyDescent="0.25">
      <c r="A18" s="11"/>
      <c r="B18" s="95"/>
      <c r="C18" s="33"/>
      <c r="D18" s="33"/>
      <c r="E18" s="33">
        <f t="shared" si="0"/>
        <v>0</v>
      </c>
      <c r="F18" s="46" t="s">
        <v>31</v>
      </c>
      <c r="G18" s="11"/>
    </row>
    <row r="19" spans="1:7" ht="15" hidden="1" customHeight="1" x14ac:dyDescent="0.25">
      <c r="A19" s="11"/>
      <c r="B19" s="95"/>
      <c r="C19" s="33"/>
      <c r="D19" s="33"/>
      <c r="E19" s="33">
        <f t="shared" si="0"/>
        <v>0</v>
      </c>
      <c r="F19" s="46" t="s">
        <v>31</v>
      </c>
      <c r="G19" s="11"/>
    </row>
    <row r="20" spans="1:7" ht="15" customHeight="1" x14ac:dyDescent="0.25">
      <c r="A20" s="11"/>
      <c r="B20" s="25"/>
      <c r="C20" s="97"/>
      <c r="D20" s="97"/>
      <c r="E20" s="97"/>
      <c r="F20" s="98"/>
      <c r="G20" s="11"/>
    </row>
    <row r="21" spans="1:7" ht="39.75" customHeight="1" x14ac:dyDescent="0.25">
      <c r="A21" s="11"/>
      <c r="B21" s="105" t="s">
        <v>104</v>
      </c>
      <c r="C21" s="106"/>
      <c r="D21" s="106"/>
      <c r="E21" s="106"/>
      <c r="F21" s="107"/>
      <c r="G21" s="11"/>
    </row>
    <row r="22" spans="1:7" ht="15" customHeight="1" x14ac:dyDescent="0.25">
      <c r="A22" s="11"/>
      <c r="B22" s="108"/>
      <c r="C22" s="100"/>
      <c r="D22" s="100"/>
      <c r="E22" s="100"/>
      <c r="F22" s="100"/>
      <c r="G22" s="11"/>
    </row>
    <row r="23" spans="1:7" ht="15" customHeight="1" x14ac:dyDescent="0.25">
      <c r="A23" s="11"/>
      <c r="B23" s="108"/>
      <c r="C23" s="100"/>
      <c r="D23" s="100"/>
      <c r="E23" s="100"/>
      <c r="F23" s="100"/>
      <c r="G23" s="11"/>
    </row>
  </sheetData>
  <sheetProtection algorithmName="SHA-512" hashValue="OmMn0nnRilb6Cj8yTHzDu+xCvfFgJZ7AgcI44RAYd70pWAj38tVvy+GFw6H3Yz64HHuJw6e9Qo/l7bJ6RyeXzg==" saltValue="UZZvaMoCpcuYbtYz3r9jMw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51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25" t="s">
        <v>32</v>
      </c>
      <c r="C8" s="26"/>
      <c r="D8" s="26"/>
      <c r="E8" s="26"/>
      <c r="F8" s="27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151</v>
      </c>
      <c r="C10" s="33">
        <v>0</v>
      </c>
      <c r="D10" s="46" t="s">
        <v>31</v>
      </c>
      <c r="E10" s="33">
        <v>105549</v>
      </c>
      <c r="F10" s="46" t="s">
        <v>31</v>
      </c>
      <c r="G10" s="11"/>
    </row>
    <row r="11" spans="1:7" ht="15" customHeight="1" x14ac:dyDescent="0.25">
      <c r="A11" s="11"/>
      <c r="B11" s="112" t="s">
        <v>152</v>
      </c>
      <c r="C11" s="33">
        <v>0</v>
      </c>
      <c r="D11" s="46" t="s">
        <v>31</v>
      </c>
      <c r="E11" s="33">
        <v>749297</v>
      </c>
      <c r="F11" s="46" t="s">
        <v>31</v>
      </c>
      <c r="G11" s="11"/>
    </row>
    <row r="12" spans="1:7" ht="15" customHeight="1" x14ac:dyDescent="0.25">
      <c r="A12" s="11"/>
      <c r="B12" s="112" t="s">
        <v>153</v>
      </c>
      <c r="C12" s="33">
        <v>4500226</v>
      </c>
      <c r="D12" s="46" t="s">
        <v>31</v>
      </c>
      <c r="E12" s="33">
        <v>0</v>
      </c>
      <c r="F12" s="46" t="s">
        <v>31</v>
      </c>
      <c r="G12" s="11"/>
    </row>
    <row r="13" spans="1:7" ht="15" customHeight="1" x14ac:dyDescent="0.25">
      <c r="A13" s="11"/>
      <c r="B13" s="112"/>
      <c r="C13" s="33"/>
      <c r="D13" s="46" t="s">
        <v>31</v>
      </c>
      <c r="E13" s="33"/>
      <c r="F13" s="46" t="s">
        <v>31</v>
      </c>
      <c r="G13" s="11"/>
    </row>
    <row r="14" spans="1:7" ht="15" customHeight="1" x14ac:dyDescent="0.25">
      <c r="A14" s="11"/>
      <c r="B14" s="112"/>
      <c r="C14" s="33"/>
      <c r="D14" s="46" t="s">
        <v>31</v>
      </c>
      <c r="E14" s="33"/>
      <c r="F14" s="46" t="s">
        <v>31</v>
      </c>
      <c r="G14" s="11"/>
    </row>
    <row r="15" spans="1:7" ht="15" customHeight="1" x14ac:dyDescent="0.25">
      <c r="A15" s="11"/>
      <c r="B15" s="112"/>
      <c r="C15" s="33"/>
      <c r="D15" s="46" t="s">
        <v>31</v>
      </c>
      <c r="E15" s="33"/>
      <c r="F15" s="46" t="s">
        <v>31</v>
      </c>
      <c r="G15" s="11"/>
    </row>
    <row r="16" spans="1:7" ht="15" customHeight="1" x14ac:dyDescent="0.25">
      <c r="A16" s="11"/>
      <c r="B16" s="112"/>
      <c r="C16" s="33"/>
      <c r="D16" s="46" t="s">
        <v>31</v>
      </c>
      <c r="E16" s="33"/>
      <c r="F16" s="46" t="s">
        <v>31</v>
      </c>
      <c r="G16" s="11"/>
    </row>
    <row r="17" spans="1:7" ht="15" customHeight="1" x14ac:dyDescent="0.25">
      <c r="A17" s="11"/>
      <c r="B17" s="112"/>
      <c r="C17" s="33"/>
      <c r="D17" s="46" t="s">
        <v>31</v>
      </c>
      <c r="E17" s="33"/>
      <c r="F17" s="46" t="s">
        <v>31</v>
      </c>
      <c r="G17" s="11"/>
    </row>
    <row r="18" spans="1:7" ht="15" customHeight="1" x14ac:dyDescent="0.25">
      <c r="A18" s="11"/>
      <c r="B18" s="25" t="s">
        <v>105</v>
      </c>
      <c r="C18" s="97">
        <f>SUM(C10:C17)</f>
        <v>4500226</v>
      </c>
      <c r="D18" s="98" t="s">
        <v>31</v>
      </c>
      <c r="E18" s="97">
        <f>SUM(E10:E17)</f>
        <v>854846</v>
      </c>
      <c r="F18" s="98" t="s">
        <v>31</v>
      </c>
      <c r="G18" s="11"/>
    </row>
    <row r="19" spans="1:7" ht="15" customHeight="1" x14ac:dyDescent="0.25">
      <c r="A19" s="11"/>
      <c r="B19" s="112" t="s">
        <v>35</v>
      </c>
      <c r="C19" s="33">
        <f>-C18*'8. Nøgletal'!C23</f>
        <v>0</v>
      </c>
      <c r="D19" s="46" t="s">
        <v>31</v>
      </c>
      <c r="E19" s="33">
        <f>-E18*'8. Nøgletal'!C23</f>
        <v>0</v>
      </c>
      <c r="F19" s="46" t="s">
        <v>31</v>
      </c>
      <c r="G19" s="11"/>
    </row>
    <row r="20" spans="1:7" ht="15" customHeight="1" x14ac:dyDescent="0.25">
      <c r="A20" s="11"/>
      <c r="B20" s="112" t="s">
        <v>36</v>
      </c>
      <c r="C20" s="33">
        <f>-C18*'8. Nøgletal'!C19</f>
        <v>-90004.52</v>
      </c>
      <c r="D20" s="46" t="s">
        <v>31</v>
      </c>
      <c r="E20" s="33">
        <f>-E18*'8. Nøgletal'!C14</f>
        <v>0</v>
      </c>
      <c r="F20" s="46" t="s">
        <v>31</v>
      </c>
      <c r="G20" s="11"/>
    </row>
    <row r="21" spans="1:7" ht="15" customHeight="1" x14ac:dyDescent="0.25">
      <c r="A21" s="11"/>
      <c r="B21" s="112" t="s">
        <v>37</v>
      </c>
      <c r="C21" s="33">
        <f>SUM(C18:C20)*'8. Nøgletal'!C9</f>
        <v>127455.40077200001</v>
      </c>
      <c r="D21" s="46" t="s">
        <v>31</v>
      </c>
      <c r="E21" s="33">
        <f>SUM(E18:E20)*'8. Nøgletal'!C9</f>
        <v>24705.0494</v>
      </c>
      <c r="F21" s="46" t="s">
        <v>31</v>
      </c>
      <c r="G21" s="11"/>
    </row>
    <row r="22" spans="1:7" ht="26.25" customHeight="1" x14ac:dyDescent="0.25">
      <c r="A22" s="11"/>
      <c r="B22" s="102" t="s">
        <v>106</v>
      </c>
      <c r="C22" s="97">
        <f>SUM(C18:C21)</f>
        <v>4537676.8807720002</v>
      </c>
      <c r="D22" s="98" t="s">
        <v>31</v>
      </c>
      <c r="E22" s="97">
        <f>SUM(E18:E21)</f>
        <v>879551.04940000002</v>
      </c>
      <c r="F22" s="98" t="s">
        <v>31</v>
      </c>
      <c r="G22" s="11"/>
    </row>
    <row r="23" spans="1:7" ht="15" customHeight="1" x14ac:dyDescent="0.25">
      <c r="A23" s="11"/>
      <c r="B23" s="11"/>
      <c r="C23" s="11"/>
      <c r="D23" s="11"/>
      <c r="E23" s="11"/>
      <c r="F23" s="11"/>
      <c r="G23" s="11"/>
    </row>
    <row r="24" spans="1:7" ht="15" customHeight="1" x14ac:dyDescent="0.25">
      <c r="A24" s="11"/>
      <c r="B24" s="11"/>
      <c r="C24" s="11"/>
      <c r="D24" s="11"/>
      <c r="E24" s="11"/>
      <c r="F24" s="11"/>
      <c r="G24" s="11"/>
    </row>
  </sheetData>
  <sheetProtection algorithmName="SHA-512" hashValue="Go6iciZoy95Pktge3QclYCJbCgOrivXWKuR+O5buzLE+folgCKUyhIYOXRs7xPCaumbe07i7pnqD5k2wYoPaxg==" saltValue="Xsi/9kUcaffY12Ph6QFPCA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55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0" t="s">
        <v>18</v>
      </c>
      <c r="C8" s="81"/>
      <c r="D8" s="81"/>
      <c r="E8" s="81"/>
      <c r="F8" s="82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154</v>
      </c>
      <c r="C10" s="33"/>
      <c r="D10" s="46" t="s">
        <v>31</v>
      </c>
      <c r="E10" s="33"/>
      <c r="F10" s="46" t="s">
        <v>31</v>
      </c>
      <c r="G10" s="11"/>
    </row>
    <row r="11" spans="1:7" ht="15" customHeight="1" x14ac:dyDescent="0.25">
      <c r="A11" s="11"/>
      <c r="B11" s="112"/>
      <c r="C11" s="33"/>
      <c r="D11" s="46" t="s">
        <v>31</v>
      </c>
      <c r="E11" s="33"/>
      <c r="F11" s="46" t="s">
        <v>31</v>
      </c>
      <c r="G11" s="11"/>
    </row>
    <row r="12" spans="1:7" ht="15" customHeight="1" x14ac:dyDescent="0.25">
      <c r="A12" s="11"/>
      <c r="B12" s="112"/>
      <c r="C12" s="33"/>
      <c r="D12" s="46" t="s">
        <v>31</v>
      </c>
      <c r="E12" s="33"/>
      <c r="F12" s="46" t="s">
        <v>31</v>
      </c>
      <c r="G12" s="11"/>
    </row>
    <row r="13" spans="1:7" ht="15" customHeight="1" x14ac:dyDescent="0.25">
      <c r="A13" s="11"/>
      <c r="B13" s="25" t="s">
        <v>107</v>
      </c>
      <c r="C13" s="97">
        <f>SUM(C10:C12)</f>
        <v>0</v>
      </c>
      <c r="D13" s="98" t="s">
        <v>31</v>
      </c>
      <c r="E13" s="97">
        <f>SUM(E10:E12)</f>
        <v>0</v>
      </c>
      <c r="F13" s="98" t="s">
        <v>31</v>
      </c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  <row r="15" spans="1:7" ht="15" customHeight="1" x14ac:dyDescent="0.25">
      <c r="A15" s="11"/>
      <c r="B15" s="113"/>
      <c r="C15" s="113"/>
      <c r="D15" s="113"/>
      <c r="E15" s="113"/>
      <c r="F15" s="113"/>
      <c r="G15" s="11"/>
    </row>
  </sheetData>
  <sheetProtection algorithmName="SHA-512" hashValue="bQMRI4Bz6GsfdapUna3Yc06fVjaVP7zPtJ5X0yc+Y510P09zoltoQYHryopsrMzDtFtDosP0cOS0tKrGv0mrmw==" saltValue="4TUAHYgT0Vf9PP6PQPUyl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2026-08-20T11:25:11Z</dcterms:modified>
</cp:coreProperties>
</file>