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jerringbro Fællesvandværk a.m.b.a (V02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<sst xmlns="http://schemas.openxmlformats.org/spreadsheetml/2006/main" count="410" uniqueCount="158">
  <si>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</si>
  <si>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</si>
  <si>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</si>
  <si>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</si>
  <si>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</si>
  <si>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</si>
  <si>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</si>
  <si>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</si>
  <si>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</si>
  <si>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</si>
  <si>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</si>
  <si>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</si>
  <si>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</si>
  <si>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</si>
  <si>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</si>
  <si>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</si>
  <si>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</si>
  <si>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</si>
  <si>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</si>
  <si>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</si>
  <si>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</si>
  <si>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</si>
  <si>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</si>
  <si>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</si>
  <si>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</si>
  <si>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</si>
  <si>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</si>
  <si>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</si>
  <si>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</si>
  <si>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</si>
  <si>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</si>
  <si>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</si>
  <si>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</si>
  <si>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</si>
  <si>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</si>
  <si>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</si>
  <si>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</si>
  <si>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</si>
  <si>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</si>
  <si>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</si>
  <si>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</si>
  <si>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</si>
  <si>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</si>
  <si>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</si>
  <si>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</si>
  <si>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</si>
  <si>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</si>
  <si>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</si>
  <si>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</si>
  <si>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</si>
  <si>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</si>
  <si>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</si>
  <si>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</si>
  <si>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</si>
  <si>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</si>
  <si>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</si>
  <si>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</si>
  <si>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</si>
  <si>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</si>
  <si>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</si>
  <si>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</si>
  <si>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</si>
  <si>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</si>
  <si>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</si>
  <si>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</si>
  <si>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</si>
  <si>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</si>
  <si>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</si>
  <si>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</si>
  <si>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</si>
  <si>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</si>
  <si>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</si>
  <si>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</si>
  <si>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</si>
  <si>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</si>
  <si>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</si>
  <si>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</si>
  <si>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</si>
  <si>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</si>
  <si>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</si>
  <si>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</si>
  <si>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</si>
  <si>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</si>
  <si>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</si>
  <si>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</si>
  <si>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</si>
  <si>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</si>
  <si>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</si>
  <si>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</si>
  <si>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</si>
  <si>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</si>
  <si>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</si>
  <si>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</si>
  <si>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</si>
  <si>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</si>
  <si>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</si>
  <si>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</si>
  <si>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</si>
  <si>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</si>
  <si>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</si>
  <si>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</si>
  <si>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</si>
  <si>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</si>
  <si>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</si>
  <si>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</si>
  <si>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</si>
  <si>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</si>
  <si>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</si>
  <si>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</si>
  <si>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</si>
  <si>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</si>
  <si>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</si>
  <si>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</si>
  <si>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</si>
  <si>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</si>
  <si>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</si>
  <si>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</si>
  <si>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</si>
  <si>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</si>
  <si>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</si>
  <si>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</si>
  <si>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</si>
  <si>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</si>
  <si>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</si>
  <si>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</si>
  <si>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</si>
  <si>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</si>
  <si>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</si>
  <si>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</si>
  <si>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</si>
  <si>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</si>
  <si>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</si>
  <si>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</si>
  <si>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</si>
  <si>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</si>
  <si>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</si>
  <si>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</si>
  <si>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</si>
  <si>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</si>
  <si>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</si>
  <si>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</si>
  <si>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</si>
  <si>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</si>
  <si>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</si>
  <si>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</si>
  <si>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</si>
  <si>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</si>
  <si>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</si>
  <si>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</si>
  <si>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</si>
  <si>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</si>
  <si>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tilknyttet virksomhed</t>
  </si>
  <si>
    <t>Ingen bortfald eller nedsættelse</t>
  </si>
  <si>
    <t>Ingen engangstillæg</t>
  </si>
  <si>
    <t>Afgift til Forsyningssekretariatet</t>
  </si>
  <si>
    <t>Ejendomsskat</t>
  </si>
  <si>
    <t>Afgift til ledningsført vand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</si>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</sst>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NksvSsUBA15v20BkIc1O3Nl4szd5rkQJ1k9DcIMYZXFRsZXJKWib6fZBCv2MBVXKDa/3M/06zadWSkUuEsxfNQ==" saltValue="JO0CTgCDvwdu7xDkGjGyj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153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153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153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153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/DXgim248RsxrjjB6xlwIgfz3XTiKnHiXQif+/6b187SnF8l5+a3gwo+PLM+VUCAuy6FTy9fkc747YiYRKZ8Rg==" saltValue="6fNVNCirPQICk1hQ9VNA1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4122801.6837724219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-23721.750884076799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50008.775181237819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-70534.50803718291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4078554.2000324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omk.'!C14</f>
        <v>3002792.82042096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ØR2019'!E42</f>
        <v>-1123968.2706785458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ØR2019'!E43</f>
        <v>-2780439.5324889272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3176939.2172858864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4078554.2000324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49758.361240395279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-70181.31354163753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4058131.2477311576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omk.'!C14*(1+'Fane 10. Nøgletal'!C13)</f>
        <v>3039426.8928300957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ØR2019'!E42</f>
        <v>-1123968.2706785458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ØR2019'!E43</f>
        <v>-2780439.5324889272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3193150.3373937793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4058131.2477311576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49509.201222320124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-69829.887632209124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4037810.5613212683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omk.'!C14*(1+'Fane 10. Nøgletal'!C13)^2</f>
        <v>3076507.900922623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7114318.4622438913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4037810.5613212683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49261.288848119475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-69480.221452879588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4017591.6287165079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omk.'!C14*(1+'Fane 10. Nøgletal'!C13)^3</f>
        <v>3114041.2973138788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7131632.9260303862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4141504.3030545861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52597.10464879324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-71299.723930957451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4122801.6837724219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3312046.1220185496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-1535580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5899267.805790972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K33KenOxYLUfoNJ4dbuRv4tl/1mcWzLmvW1awjRuFrL2huLhqPJLZFoBsZlOe2tYnBM0sgfM1+GtAHjn5PGbFw==" saltValue="r8EELNLm7AR66mLv3IYL2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x14ac:dyDescent="0.45">
      <c r="A10" s="1"/>
      <c r="B10" s="26" t="s">
        <v>154</v>
      </c>
      <c r="C10" s="8">
        <v>10372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1962</v>
      </c>
      <c r="D11" s="12" t="s">
        <v>3</v>
      </c>
      <c r="E11" s="1"/>
      <c r="F11" s="1"/>
    </row>
    <row r="12" spans="1:6" x14ac:dyDescent="0.45">
      <c r="A12" s="1"/>
      <c r="B12" s="26" t="s">
        <v>156</v>
      </c>
      <c r="C12" s="8">
        <v>2918510</v>
      </c>
      <c r="D12" s="12" t="s">
        <v>3</v>
      </c>
      <c r="E12" s="1"/>
      <c r="F12" s="1"/>
    </row>
    <row r="13" spans="1:6" x14ac:dyDescent="0.45">
      <c r="A13" s="1"/>
      <c r="B13" s="43" t="s">
        <v>101</v>
      </c>
      <c r="C13" s="10">
        <f>SUM(C10:C12)</f>
        <v>2930844</v>
      </c>
      <c r="D13" s="11" t="s">
        <v>3</v>
      </c>
      <c r="E13" s="1"/>
      <c r="F13" s="1"/>
    </row>
    <row r="14" spans="1:6" x14ac:dyDescent="0.45">
      <c r="A14" s="1"/>
      <c r="B14" s="43" t="s">
        <v>102</v>
      </c>
      <c r="C14" s="10">
        <f>C13*(1+'Fane 10. Nøgletal'!C13)^2</f>
        <v>3002792.82042096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9" t="s">
        <v>34</v>
      </c>
      <c r="C7" s="89"/>
      <c r="D7" s="89"/>
      <c r="E7" s="8">
        <v>-364641.3466666665</v>
      </c>
      <c r="F7" s="12" t="s">
        <v>3</v>
      </c>
      <c r="G7" s="1"/>
    </row>
    <row r="8" spans="1:7" ht="15" customHeight="1" x14ac:dyDescent="0.45">
      <c r="A8" s="1"/>
      <c r="B8" s="89" t="s">
        <v>35</v>
      </c>
      <c r="C8" s="89"/>
      <c r="D8" s="89"/>
      <c r="E8" s="8">
        <v>-1883295.1946904249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-2247936.5413570916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9" t="s">
        <v>63</v>
      </c>
      <c r="C15" s="89"/>
      <c r="D15" s="89"/>
      <c r="E15" s="8">
        <v>3771427.3143333332</v>
      </c>
      <c r="F15" s="12" t="s">
        <v>3</v>
      </c>
      <c r="G15" s="1"/>
    </row>
    <row r="16" spans="1:7" x14ac:dyDescent="0.45">
      <c r="A16" s="1"/>
      <c r="B16" s="89" t="s">
        <v>64</v>
      </c>
      <c r="C16" s="89"/>
      <c r="D16" s="89"/>
      <c r="E16" s="8">
        <v>6824677</v>
      </c>
      <c r="F16" s="12" t="s">
        <v>3</v>
      </c>
      <c r="G16" s="1"/>
    </row>
    <row r="17" spans="1:7" x14ac:dyDescent="0.4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45">
      <c r="A18" s="1"/>
      <c r="B18" s="84" t="s">
        <v>136</v>
      </c>
      <c r="C18" s="84"/>
      <c r="D18" s="84"/>
      <c r="E18" s="9">
        <f>E15-(E16-E17)</f>
        <v>-3053249.6856666668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9" t="s">
        <v>45</v>
      </c>
      <c r="C23" s="89"/>
      <c r="D23" s="89"/>
      <c r="E23" s="8">
        <v>5657222.0014344985</v>
      </c>
      <c r="F23" s="12" t="s">
        <v>3</v>
      </c>
      <c r="G23" s="1"/>
    </row>
    <row r="24" spans="1:7" ht="15" customHeight="1" x14ac:dyDescent="0.45">
      <c r="A24" s="1"/>
      <c r="B24" s="89" t="s">
        <v>46</v>
      </c>
      <c r="C24" s="89"/>
      <c r="D24" s="89"/>
      <c r="E24" s="8">
        <v>7092943.4000000004</v>
      </c>
      <c r="F24" s="12" t="s">
        <v>3</v>
      </c>
      <c r="G24" s="1"/>
    </row>
    <row r="25" spans="1:7" ht="15" customHeight="1" x14ac:dyDescent="0.4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45">
      <c r="A26" s="1"/>
      <c r="B26" s="84" t="s">
        <v>137</v>
      </c>
      <c r="C26" s="84"/>
      <c r="D26" s="84"/>
      <c r="E26" s="9">
        <f>E23-(E24-E25)</f>
        <v>-1435721.3985655019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9" t="s">
        <v>128</v>
      </c>
      <c r="C31" s="89"/>
      <c r="D31" s="89"/>
      <c r="E31" s="8">
        <v>5708085.0192543138</v>
      </c>
      <c r="F31" s="12" t="s">
        <v>3</v>
      </c>
      <c r="G31" s="1"/>
    </row>
    <row r="32" spans="1:7" x14ac:dyDescent="0.45">
      <c r="A32" s="1"/>
      <c r="B32" s="89" t="s">
        <v>129</v>
      </c>
      <c r="C32" s="89"/>
      <c r="D32" s="89"/>
      <c r="E32" s="8">
        <v>6779993</v>
      </c>
      <c r="F32" s="12" t="s">
        <v>3</v>
      </c>
      <c r="G32" s="1"/>
    </row>
    <row r="33" spans="1:7" x14ac:dyDescent="0.4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45">
      <c r="A34" s="1"/>
      <c r="B34" s="84" t="s">
        <v>138</v>
      </c>
      <c r="C34" s="84"/>
      <c r="D34" s="84"/>
      <c r="E34" s="9">
        <f>E31-(E32-E33)</f>
        <v>-1071907.9807456862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5" t="s">
        <v>36</v>
      </c>
      <c r="C39" s="85"/>
      <c r="D39" s="85"/>
      <c r="E39" s="8">
        <f>E9</f>
        <v>-2247936.5413570916</v>
      </c>
      <c r="F39" s="12" t="s">
        <v>3</v>
      </c>
      <c r="G39" s="1"/>
    </row>
    <row r="40" spans="1:7" x14ac:dyDescent="0.45">
      <c r="A40" s="1"/>
      <c r="B40" s="85" t="s">
        <v>135</v>
      </c>
      <c r="C40" s="85"/>
      <c r="D40" s="85"/>
      <c r="E40" s="8">
        <f>IF(E18+E26+E34&lt;0,E18+E26+E34,0)</f>
        <v>-5560879.0649778545</v>
      </c>
      <c r="F40" s="12" t="s">
        <v>3</v>
      </c>
      <c r="G40" s="1"/>
    </row>
    <row r="41" spans="1:7" x14ac:dyDescent="0.4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45">
      <c r="A42" s="1"/>
      <c r="B42" s="84" t="s">
        <v>133</v>
      </c>
      <c r="C42" s="84"/>
      <c r="D42" s="84"/>
      <c r="E42" s="9">
        <f>SUM(E39)/E41</f>
        <v>-1123968.2706785458</v>
      </c>
      <c r="F42" s="15" t="s">
        <v>3</v>
      </c>
      <c r="G42" s="1"/>
    </row>
    <row r="43" spans="1:7" x14ac:dyDescent="0.45">
      <c r="A43" s="1"/>
      <c r="B43" s="84" t="s">
        <v>134</v>
      </c>
      <c r="C43" s="84"/>
      <c r="D43" s="84"/>
      <c r="E43" s="9">
        <f>E40/E41</f>
        <v>-2780439.5324889272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2vMLDeKoM6+yCdpheWGgt7wsnmijHIecIltgep5ZVVz8/azIcEhlF9DQiJnuH4pODfHXh1zINjgnLvjnA6rZQ==" saltValue="zrfZliBP6EFfo/2piB1P5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2020-10-19T07:21:42Z</dcterms:modified>
</cp:coreProperties>
</file>