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Guldborgsund Vand AS (V070)\ØR2027\"/>
    </mc:Choice>
  </mc:AlternateContent>
  <xr:revisionPtr revIDLastSave="0" documentId="13_ncr:1_{0F3696D0-2828-4E5C-8B25-2EF2AB65C773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Engangstillæg'!$A$1:$G$21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Engangstillæg'!$B$8:$F$19</definedName>
    <definedName name="EngTillæg_Tabel_Værdi">'5.3. Engangstillæg'!$B$19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Engangstillæg'!$A$1:$G$21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ØR2026'!$B$8:$D$25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C23" i="4"/>
  <c r="C10" i="4" l="1"/>
  <c r="C10" i="6" l="1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9" i="10"/>
  <c r="C19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6" i="12" l="1"/>
  <c r="C20" i="3" s="1"/>
  <c r="C12" i="3"/>
  <c r="C12" i="11"/>
  <c r="C19" i="3" s="1"/>
  <c r="C20" i="7"/>
  <c r="C11" i="4" s="1"/>
  <c r="C12" i="4" s="1"/>
  <c r="C15" i="4" s="1"/>
  <c r="C19" i="4" s="1"/>
  <c r="C24" i="4" s="1"/>
  <c r="C13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<sst xmlns="http://schemas.openxmlformats.org/spreadsheetml/2006/main" count="353" uniqueCount="161">
  <si>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</si>
  <si>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</si>
  <si>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</si>
  <si>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</si>
  <si>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</si>
  <si>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</si>
  <si>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</si>
  <si>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</si>
  <si>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</si>
  <si>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</si>
  <si>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</si>
  <si>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</si>
  <si>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</si>
  <si>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</si>
  <si>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</si>
  <si>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</si>
  <si>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</si>
  <si>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</si>
  <si>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</si>
  <si>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</si>
  <si>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</si>
  <si>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</si>
  <si>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</si>
  <si>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</si>
  <si>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</si>
  <si>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</si>
  <si>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</si>
  <si>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</si>
  <si>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</si>
  <si>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</si>
  <si>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</si>
  <si>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</si>
  <si>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</si>
  <si>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</si>
  <si>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</si>
  <si>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</si>
  <si>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</si>
  <si>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</si>
  <si>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</si>
  <si>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</si>
  <si>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</si>
  <si>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</si>
  <si>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</si>
  <si>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</si>
  <si>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</si>
  <si>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</si>
  <si>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</si>
  <si>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</si>
  <si>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</si>
  <si>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</si>
  <si>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</si>
  <si>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</si>
  <si>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</si>
  <si>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</si>
  <si>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</si>
  <si>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</si>
  <si>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</si>
  <si>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</si>
  <si>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</si>
  <si>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</si>
  <si>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</si>
  <si>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</si>
  <si>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</si>
  <si>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</si>
  <si>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</si>
  <si>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</si>
  <si>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</si>
  <si>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</si>
  <si>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</si>
  <si>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</si>
  <si>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</si>
  <si>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</si>
  <si>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</si>
  <si>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</si>
  <si>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</si>
  <si>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</si>
  <si>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</si>
  <si>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</si>
  <si>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</si>
  <si>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</si>
  <si>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</si>
  <si>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</si>
  <si>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</si>
  <si>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</si>
  <si>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</si>
  <si>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</si>
  <si>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</si>
  <si>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</si>
  <si>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</si>
  <si>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</si>
  <si>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</si>
  <si>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</si>
  <si>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</si>
  <si>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</si>
  <si>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</si>
  <si>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</si>
  <si>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</si>
  <si>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</si>
  <si>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</si>
  <si>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</si>
  <si>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</si>
  <si>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</si>
  <si>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</si>
  <si>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</si>
  <si>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</si>
  <si>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</si>
  <si>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</si>
  <si>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</si>
  <si>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</si>
  <si>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</si>
  <si>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</si>
  <si>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</si>
  <si>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</si>
  <si>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</si>
  <si>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</si>
  <si>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</si>
  <si>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</si>
  <si>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</si>
  <si>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</si>
  <si>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</si>
  <si>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</si>
  <si>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</si>
  <si>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</si>
  <si>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</si>
  <si>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</si>
  <si>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</si>
  <si>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</si>
  <si>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</si>
  <si>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</si>
  <si>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</si>
  <si>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</si>
  <si>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</si>
  <si>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</si>
  <si>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</si>
  <si>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</si>
  <si>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Fusion med Våbensted Vandværk a.m.b.a.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</si>
  <si>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</si>
  <si>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</si>
  <si>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</si>
  <si>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</si>
  <si>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Selskabsskat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</si>
  <si>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</si>
  <si>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</si>
  <si>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</si>
  <si>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</si>
  <si>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</si>
  <si>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</si>
  <si>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</si>
  <si>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</si>
  <si>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</si>
  <si>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Frivillige aftaler om dyrkningspraksis 3.068.747 kr./5 = 613.749 kr.</t>
  </si>
  <si>
    <t>Pålagte aftaler om dyrkningspraksis 740.430 kr./5 = 148.086 kr.</t>
  </si>
  <si>
    <t>Vandanalyser</t>
  </si>
  <si>
    <t>Nye kunder</t>
  </si>
  <si>
    <t>BNBO rådgivningsomkostninger</t>
  </si>
  <si>
    <t>NIS2</t>
  </si>
  <si>
    <t>Sløjfning af Boring</t>
  </si>
  <si>
    <t>Drift af Bregninge Vandværk</t>
  </si>
  <si>
    <t>Våbensted Vandværk - Overtagelse</t>
  </si>
  <si>
    <t>Periodevise driftsomkostninger - Våbensted Vandv.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</si>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</sst>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iixLL9vsadMdN6HiD9gCBEa9k65tIdkJMVvZ57CcMPL6BYQje4J6nHsgXQvc7Ki8w82F9WWpVYPTJQjYukzCtg==" saltValue="xov47TCrr1d/jVvBtBZFS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ØR2026'!C18</f>
        <v>20931570.553183407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518509.79654048005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-40536.913600620726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-183731.03561022543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273812.97996661824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21499625.38047966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761835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22261460.38047966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1uqFTC3gmybA0Z39kn3YY8hIeJ5COOl4Fw+i+FSp36aniC2F+6F3I+c6iU0YDFo4lRTAkn3ClEmXhYgIY92QyQ==" saltValue="DR5k94R3cdCmd91SQMIMd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28721127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78056.385770760011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Engangstillæg'!C19+'5.3. Engangstillæg'!E19</f>
        <v>2083669.24680009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30882852.632570852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28682233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2200619.6325708516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-923808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1276811.6325708516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100*-923808/(27341552+400605)</f>
        <v>-3.3299789919003056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4.1343707712552815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SJLLoufJq8Ouz3Ua9KyehY6Dz5Y4eP/kNlH+Vbm1wfpTg3tuTQd1DrSjhaYIYNtvmP2DjMADjlVhM1amkmHvXA==" saltValue="HGOG6RmRCkKmQ/Ph2vefT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136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19028143.441566009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78056.385770760011</v>
      </c>
      <c r="D10" s="61" t="s">
        <v>31</v>
      </c>
      <c r="E10" s="54"/>
    </row>
    <row r="11" spans="1:5" ht="15" customHeight="1" x14ac:dyDescent="0.25">
      <c r="A11" s="54"/>
      <c r="B11" s="62" t="s">
        <v>135</v>
      </c>
      <c r="C11" s="60">
        <v>689853.55582336406</v>
      </c>
      <c r="D11" s="61" t="s">
        <v>31</v>
      </c>
      <c r="E11" s="54"/>
    </row>
    <row r="12" spans="1:5" ht="15" customHeight="1" x14ac:dyDescent="0.25">
      <c r="A12" s="54"/>
      <c r="B12" s="62" t="s">
        <v>62</v>
      </c>
      <c r="C12" s="63">
        <v>0</v>
      </c>
      <c r="D12" s="61" t="s">
        <v>31</v>
      </c>
      <c r="E12" s="54"/>
    </row>
    <row r="13" spans="1:5" ht="15" customHeight="1" x14ac:dyDescent="0.25">
      <c r="A13" s="54"/>
      <c r="B13" s="62" t="s">
        <v>24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34</v>
      </c>
      <c r="C14" s="64">
        <v>0</v>
      </c>
      <c r="D14" s="61" t="s">
        <v>31</v>
      </c>
      <c r="E14" s="54"/>
    </row>
    <row r="15" spans="1:5" ht="15" customHeight="1" x14ac:dyDescent="0.25">
      <c r="A15" s="54"/>
      <c r="B15" s="62" t="s">
        <v>35</v>
      </c>
      <c r="C15" s="65">
        <v>0</v>
      </c>
      <c r="D15" s="61" t="s">
        <v>31</v>
      </c>
      <c r="E15" s="54"/>
    </row>
    <row r="16" spans="1:5" ht="15" customHeight="1" x14ac:dyDescent="0.25">
      <c r="A16" s="54"/>
      <c r="B16" s="62" t="s">
        <v>36</v>
      </c>
      <c r="C16" s="65">
        <v>-165958.14431233835</v>
      </c>
      <c r="D16" s="61" t="s">
        <v>31</v>
      </c>
      <c r="E16" s="54"/>
    </row>
    <row r="17" spans="1:5" ht="15" customHeight="1" x14ac:dyDescent="0.25">
      <c r="A17" s="54"/>
      <c r="B17" s="62" t="s">
        <v>37</v>
      </c>
      <c r="C17" s="64">
        <v>1301475.3143356089</v>
      </c>
      <c r="D17" s="61" t="s">
        <v>31</v>
      </c>
      <c r="E17" s="54"/>
    </row>
    <row r="18" spans="1:5" ht="15" customHeight="1" x14ac:dyDescent="0.25">
      <c r="A18" s="54"/>
      <c r="B18" s="66" t="s">
        <v>38</v>
      </c>
      <c r="C18" s="67">
        <v>20931570.553183407</v>
      </c>
      <c r="D18" s="68" t="s">
        <v>31</v>
      </c>
      <c r="E18" s="54"/>
    </row>
    <row r="19" spans="1:5" ht="27" customHeight="1" x14ac:dyDescent="0.25">
      <c r="A19" s="54"/>
      <c r="B19" s="69" t="s">
        <v>123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1" t="s">
        <v>40</v>
      </c>
      <c r="C20" s="65">
        <v>0</v>
      </c>
      <c r="D20" s="70" t="s">
        <v>31</v>
      </c>
      <c r="E20" s="54"/>
    </row>
    <row r="21" spans="1:5" ht="15" customHeight="1" x14ac:dyDescent="0.25">
      <c r="A21" s="54"/>
      <c r="B21" s="72" t="s">
        <v>41</v>
      </c>
      <c r="C21" s="73">
        <v>-363457.14860413969</v>
      </c>
      <c r="D21" s="74" t="s">
        <v>31</v>
      </c>
      <c r="E21" s="54"/>
    </row>
    <row r="22" spans="1:5" ht="15" customHeight="1" x14ac:dyDescent="0.25">
      <c r="A22" s="54"/>
      <c r="B22" s="59" t="s">
        <v>124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69" t="s">
        <v>42</v>
      </c>
      <c r="C23" s="65">
        <v>0</v>
      </c>
      <c r="D23" s="70" t="s">
        <v>31</v>
      </c>
      <c r="E23" s="54"/>
    </row>
    <row r="24" spans="1:5" ht="15" customHeight="1" x14ac:dyDescent="0.25">
      <c r="A24" s="54"/>
      <c r="B24" s="56" t="s">
        <v>160</v>
      </c>
      <c r="C24" s="75">
        <v>20568113.404579267</v>
      </c>
      <c r="D24" s="58" t="s">
        <v>31</v>
      </c>
      <c r="E24" s="54"/>
    </row>
    <row r="25" spans="1:5" ht="30" customHeight="1" x14ac:dyDescent="0.25">
      <c r="A25" s="54"/>
      <c r="B25" s="76" t="s">
        <v>137</v>
      </c>
      <c r="C25" s="76"/>
      <c r="D25" s="76"/>
      <c r="E25" s="54"/>
    </row>
    <row r="26" spans="1:5" ht="15" customHeight="1" x14ac:dyDescent="0.25">
      <c r="A26" s="54"/>
      <c r="B26" s="54"/>
      <c r="C26" s="54"/>
      <c r="D26" s="54"/>
      <c r="E26" s="54"/>
    </row>
  </sheetData>
  <sheetProtection algorithmName="SHA-512" hashValue="NXj8N+isTDc+M/gExPe7lYD+fqSF8cS4CCfLG2O8acT/ck37XWKYGxSCXhsBtyAqAAKKhfrubTS7XTWdrzfROA==" saltValue="APs9oJLsJcbulobAqQYApQ==" spinCount="100000" sheet="1" objects="1" scenarios="1"/>
  <mergeCells count="2">
    <mergeCell ref="B3:D5"/>
    <mergeCell ref="B25:D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8848058.0736171342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-176961.16147234268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515454.86836647999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9186551.7805112712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-183731.03561022543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15574673.217289234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3054.9281740000001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15577728.145463234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-183731.03561022543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jTWEP1RdpPjIfQjtI6hXLbkme6Usf3YORGAMqY1Q8pGWrpzCWDm1hfgnuVM7C1DUuFR23KC9p8evRq9YS3JqEg==" saltValue="v8qZd90zvarRvwWbTvmSV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3535.6035937699926</v>
      </c>
      <c r="D10" s="46" t="s">
        <v>31</v>
      </c>
      <c r="E10" s="11"/>
    </row>
    <row r="11" spans="1:5" ht="15" customHeight="1" x14ac:dyDescent="0.25">
      <c r="A11" s="11"/>
      <c r="B11" s="94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141</v>
      </c>
      <c r="C12" s="33">
        <f>'5.1.a. § 10-tillæg'!E12</f>
        <v>189.94320631999994</v>
      </c>
      <c r="D12" s="46" t="s">
        <v>31</v>
      </c>
      <c r="E12" s="11"/>
    </row>
    <row r="13" spans="1:5" ht="15" customHeight="1" x14ac:dyDescent="0.25">
      <c r="A13" s="11"/>
      <c r="B13" s="95" t="s">
        <v>151</v>
      </c>
      <c r="C13" s="96">
        <v>148086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613749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765560.54680009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761835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761835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IkdrW/sK9A6ZNOYHoRggG0UscnUssgpbse/q0sS0qa3oG0XAhV1JmQwDMKAZ/fJtSQzPVq5LyiAAkjwaKCc7RA==" saltValue="q7gQU/QBb/57xEjXSvXKE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9175985.0026708208</v>
      </c>
      <c r="D9" s="33">
        <v>7922037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74549.396406230007</v>
      </c>
      <c r="D10" s="33">
        <v>78085</v>
      </c>
      <c r="E10" s="33">
        <f t="shared" ref="E10:E19" si="0">MAX(D10-C10,0)</f>
        <v>3535.6035937699926</v>
      </c>
      <c r="F10" s="46" t="s">
        <v>31</v>
      </c>
      <c r="G10" s="11"/>
    </row>
    <row r="11" spans="1:7" ht="15" customHeight="1" x14ac:dyDescent="0.25">
      <c r="A11" s="11"/>
      <c r="B11" s="94" t="s">
        <v>140</v>
      </c>
      <c r="C11" s="33">
        <v>804006.03626107995</v>
      </c>
      <c r="D11" s="33">
        <v>107651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141</v>
      </c>
      <c r="C12" s="33">
        <v>1901.0567936800001</v>
      </c>
      <c r="D12" s="33">
        <v>2091</v>
      </c>
      <c r="E12" s="33">
        <f t="shared" si="0"/>
        <v>189.94320631999994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2wkM02jrdFqYHQR/J80moQzbHexZ+6tS9EtP1MJpLihgOrfVw81AYhqFzMKXFSoHrRnlgQl9Pe9s4v0Db3nfiQ==" saltValue="yYd/WzsVxb8GHkdH++wo0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152</v>
      </c>
      <c r="C10" s="33">
        <v>298527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153</v>
      </c>
      <c r="C11" s="33">
        <v>187743.52</v>
      </c>
      <c r="D11" s="46" t="s">
        <v>31</v>
      </c>
      <c r="E11" s="33">
        <v>2864.98</v>
      </c>
      <c r="F11" s="46" t="s">
        <v>31</v>
      </c>
      <c r="G11" s="11"/>
    </row>
    <row r="12" spans="1:7" ht="15" customHeight="1" x14ac:dyDescent="0.25">
      <c r="A12" s="11"/>
      <c r="B12" s="115" t="s">
        <v>159</v>
      </c>
      <c r="C12" s="33">
        <v>7000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493270.52</v>
      </c>
      <c r="D18" s="98" t="s">
        <v>31</v>
      </c>
      <c r="E18" s="97">
        <f>SUM(E10:E17)</f>
        <v>2864.98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-9865.4104000000007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32049.758766480001</v>
      </c>
      <c r="D21" s="46" t="s">
        <v>31</v>
      </c>
      <c r="E21" s="33">
        <f>SUM(E18:E20)*'8. Nøgletal'!C9</f>
        <v>189.94817399999999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515454.86836648005</v>
      </c>
      <c r="D22" s="98" t="s">
        <v>31</v>
      </c>
      <c r="E22" s="97">
        <f>SUM(E18:E21)</f>
        <v>3054.9281740000001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lf+uY6uzB9XfWNG5mPoDQKGlcfk6IXMakByzGll+fHElVLfd78S14blMkWboNba2KCbTIWYnEXIJhf09TDFglg==" saltValue="IJKgIbE8B8Keg9RyKNXZX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1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154</v>
      </c>
      <c r="C10" s="33">
        <v>189050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155</v>
      </c>
      <c r="C11" s="33">
        <v>348202.2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156</v>
      </c>
      <c r="C12" s="33">
        <v>186670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 t="s">
        <v>157</v>
      </c>
      <c r="C13" s="33">
        <v>32276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5" t="s">
        <v>158</v>
      </c>
      <c r="C14" s="33">
        <v>30775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5" t="s">
        <v>159</v>
      </c>
      <c r="C15" s="33">
        <v>35000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115"/>
      <c r="C18" s="33"/>
      <c r="D18" s="46" t="s">
        <v>31</v>
      </c>
      <c r="E18" s="33"/>
      <c r="F18" s="46" t="s">
        <v>31</v>
      </c>
      <c r="G18" s="11"/>
    </row>
    <row r="19" spans="1:7" ht="15" customHeight="1" x14ac:dyDescent="0.25">
      <c r="A19" s="11"/>
      <c r="B19" s="25" t="s">
        <v>107</v>
      </c>
      <c r="C19" s="97">
        <f>SUM(C10:C18)</f>
        <v>821973.2</v>
      </c>
      <c r="D19" s="98" t="s">
        <v>31</v>
      </c>
      <c r="E19" s="97">
        <f>SUM(E10:E18)</f>
        <v>0</v>
      </c>
      <c r="F19" s="98" t="s">
        <v>31</v>
      </c>
      <c r="G19" s="11"/>
    </row>
    <row r="20" spans="1:7" ht="15" customHeight="1" x14ac:dyDescent="0.25">
      <c r="A20" s="11"/>
      <c r="B20" s="11"/>
      <c r="C20" s="11"/>
      <c r="D20" s="11"/>
      <c r="E20" s="11"/>
      <c r="F20" s="11"/>
      <c r="G20" s="11"/>
    </row>
    <row r="21" spans="1:7" ht="15" customHeight="1" x14ac:dyDescent="0.25">
      <c r="A21" s="11"/>
      <c r="B21" s="116"/>
      <c r="C21" s="116"/>
      <c r="D21" s="116"/>
      <c r="E21" s="116"/>
      <c r="F21" s="116"/>
      <c r="G21" s="11"/>
    </row>
  </sheetData>
  <sheetProtection algorithmName="SHA-512" hashValue="mOqL5c/ySlxJ+UKPLZmoM5R8GvjUs388ZtDkJllZ5Cek1RxKzSXWFRjhy9Kk9PJIlizPI/U++uWYml8gC7heAg==" saltValue="05O08HqToDNtsYGyPjH1N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GFWW0dM/k+AYf4dGJ8bOzSANpscfjnI8dGxyyKdYEAdjljzl6PYUScI5VHY4msvLsgSEn0Ai5D/mFDCr7MOkgw==" saltValue="V+OlFBXhrkNxPUsau4/hd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yrHKdGR34N7DmbsHn3YyYiBYOzcKrxFYaEnhelYUIxy1K1ljPuEy/UtctD/i/cyP9phrVC8wVmU7U6p8ecvCiQ==" saltValue="69yifi8BL30PIar40GG24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glO8ixbQP59PRVBRmOpVWcp3aqMGMzoliQtOv69cMO0RmF5dbQEIdbcNs75Su6sxCrEbVwxDlkdq2b1taR2PIw==" saltValue="rjV2RLHZE9ICR/vm6gUJQ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pC/qenN2NcZbBt05rByFDiLwYTyUE9pAEzp5V5mV+cID3rc0azHyFQeKG5I//pFkk6SpCNK6w8mMeVlLL1W9Mg==" saltValue="K8ONJ7Nl1eb1dHcETyTWY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cy0Zb31zAcZDAC3f7VmEpFD4LCOem0IBBp6Sg65RhPf6umgOq1QwrrkSm6QxCZhs9f5njEJ9Db+A6miAI/RjQw==" saltValue="e+Q2RQnjXQ2YyPq5em/nj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1.8898257227806855E-3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sQ3BqXn3eaXuFjox0eTbse/G7VJpha+Va5qj1rxX6cOcH1Wb90Kshzv4r51/nwVPAifT99XZsvhvt1bxbPSn6g==" saltValue="VSnC5y3aDJQXhJ5WEY/9J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2026-10-07T14:48:36Z</dcterms:modified>
</cp:coreProperties>
</file>