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enne_projektmappe" defaultThemeVersion="124226"/>
  <mc:AlternateContent xmlns:mc="http://schemas.openxmlformats.org/markup-compatibility/2006">
    <mc:Choice Requires="x15">
      <x15ac:absPath xmlns:x15ac="http://schemas.microsoft.com/office/spreadsheetml/2010/11/ac" url="E:\VAND\Sagsbehandling\Drikkevand\Borup Vandværk (V028)\ØR2020\"/>
    </mc:Choice>
  </mc:AlternateContent>
  <bookViews>
    <workbookView xWindow="120" yWindow="345" windowWidth="15600" windowHeight="4665" tabRatio="904"/>
  </bookViews>
  <sheets>
    <sheet name="Grundlag" sheetId="12" r:id="rId1"/>
    <sheet name="Faktiske driftsomkostninger" sheetId="15" r:id="rId2"/>
    <sheet name="Investeringer" sheetId="20" r:id="rId3"/>
    <sheet name="Finansielle omkostninger" sheetId="28" r:id="rId4"/>
    <sheet name="Ikke-påvirkelige omkostninger" sheetId="18" r:id="rId5"/>
    <sheet name="Gen. inv. faktisk prisniveau" sheetId="31" r:id="rId6"/>
    <sheet name="Gen. inv. 2018-prisniveau" sheetId="33" r:id="rId7"/>
    <sheet name="Pristalsregulering" sheetId="27" r:id="rId8"/>
  </sheets>
  <calcPr calcId="162913"/>
</workbook>
</file>

<file path=xl/calcChain.xml><?xml version="1.0" encoding="utf-8"?>
<calcChain xmlns="http://schemas.openxmlformats.org/spreadsheetml/2006/main">
  <c r="B14" i="12" l="1"/>
  <c r="B12" i="12"/>
  <c r="D3" i="20"/>
  <c r="F5" i="28"/>
  <c r="G5" i="28"/>
  <c r="H5" i="28"/>
  <c r="I5" i="28"/>
  <c r="I4" i="28"/>
  <c r="H4" i="28"/>
  <c r="G4" i="28"/>
  <c r="F4" i="28"/>
  <c r="I3" i="28"/>
  <c r="H3" i="28"/>
  <c r="G3" i="28"/>
  <c r="F3" i="28"/>
  <c r="C2" i="15" l="1"/>
  <c r="C3" i="15"/>
  <c r="C4" i="15"/>
  <c r="D2" i="15" l="1"/>
  <c r="L3" i="28" l="1"/>
  <c r="K3" i="28"/>
  <c r="J3" i="28" l="1"/>
  <c r="M3" i="28" s="1"/>
  <c r="C11" i="27" l="1"/>
  <c r="C12" i="27" l="1"/>
  <c r="C10" i="27" l="1"/>
  <c r="B6" i="12" l="1"/>
  <c r="C2" i="27" l="1"/>
  <c r="M2" i="18" l="1"/>
  <c r="C8" i="27" l="1"/>
  <c r="C9" i="27"/>
  <c r="B9" i="12" l="1"/>
  <c r="B10" i="12" s="1"/>
  <c r="C7" i="27"/>
  <c r="C6" i="27"/>
  <c r="C5" i="27"/>
  <c r="C4" i="27"/>
  <c r="C3" i="27"/>
  <c r="B5" i="12" l="1"/>
  <c r="B3" i="12" l="1"/>
  <c r="B4" i="12" s="1"/>
  <c r="B7" i="12" l="1"/>
  <c r="B8" i="12" s="1"/>
</calcChain>
</file>

<file path=xl/sharedStrings.xml><?xml version="1.0" encoding="utf-8"?>
<sst xmlns="http://schemas.openxmlformats.org/spreadsheetml/2006/main" count="87" uniqueCount="60">
  <si>
    <t>Historiske investeringer</t>
  </si>
  <si>
    <t>Gennemførte investeringer</t>
  </si>
  <si>
    <t xml:space="preserve">Kr. </t>
  </si>
  <si>
    <t>Finansielle omkostninger</t>
  </si>
  <si>
    <t>Faktiske driftsomkostninger</t>
  </si>
  <si>
    <t>Komponenter</t>
  </si>
  <si>
    <t>Beløb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</si>
  <si>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</si>
  <si>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</si>
  <si>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</si>
  <si>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</si>
  <si>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</si>
  <si>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</si>
  <si>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</si>
  <si>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</si>
  <si>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</si>
  <si>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</si>
  <si>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</si>
  <si>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</si>
  <si>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</si>
  <si>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</si>
  <si>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</si>
  <si>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</si>
  <si>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</si>
  <si>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</si>
  <si>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</si>
  <si>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</si>
  <si>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</si>
  <si>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</si>
  <si>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</si>
  <si>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</si>
  <si>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</si>
  <si>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</si>
  <si>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</si>
  <si>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</si>
  <si>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</si>
  <si>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</si>
  <si>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</si>
  <si>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</si>
  <si>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2015-2016</t>
  </si>
  <si>
    <t>2016-2017</t>
  </si>
  <si>
    <t>Pristalsreguleret nettofinansielle</t>
  </si>
  <si>
    <t>Tilbagebetaling af vejbidrag</t>
  </si>
  <si>
    <t>2009-2010</t>
  </si>
  <si>
    <t>Historiske investeringer (2009-niveau)</t>
  </si>
  <si>
    <t>Faktisk indberettede investeringer</t>
  </si>
  <si>
    <t>Samlede ikke-påvirkelige omkostninger</t>
  </si>
  <si>
    <t>Gebyrer i alt</t>
  </si>
  <si>
    <t>2017-2018</t>
  </si>
  <si>
    <t>2018-2019</t>
  </si>
  <si>
    <t>Pristalsreguleret FADO (2018 niveau)</t>
  </si>
  <si>
    <t>2019-2020</t>
  </si>
  <si>
    <t>Pristalsreguleret grundlag (2020-niveau)</t>
  </si>
  <si>
    <t>Nyt niveau for driftsomkostningerne i den økonomiske ramme 2020</t>
  </si>
  <si>
    <t>Grundlag for de økonomiske rammer 2020 (2018-niveau)</t>
  </si>
  <si>
    <t>Ledningsnet ≤ Ø50 mm</t>
  </si>
  <si>
    <t>Ø110 mm &lt; Ledningsnet ≤ Ø 250 mm</t>
  </si>
  <si>
    <t>Hovedtotal</t>
  </si>
  <si>
    <t>Slimminge Vandværk Amba</t>
  </si>
  <si>
    <t>Pristalsreguleret investeringer (2018-niveau)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</si>
</sst>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3" formatCode="_-* #,##0.00_-;\-* #,##0.00_-;_-* &quot;-&quot;??_-;_-@_-"/>
    <numFmt numFmtId="164" formatCode="_ * #,##0.00_ ;_ * \-#,##0.00_ ;_ * &quot;-&quot;??_ ;_ @_ "/>
    <numFmt numFmtId="165" formatCode="_(&quot;kr.&quot;* #,##0.00_);_(&quot;kr.&quot;* \(#,##0.00\);_(&quot;kr.&quot;* &quot;-&quot;??_);_(@_)"/>
    <numFmt numFmtId="166" formatCode="_(* #,##0.00_);_(* \(#,##0.00\);_(* &quot;-&quot;??_);_(@_)"/>
    <numFmt numFmtId="167" formatCode="_ * #,##0_ ;_ * \-#,##0_ ;_ * &quot;-&quot;??_ ;_ @_ "/>
    <numFmt numFmtId="168" formatCode="\(#,##0\);#,##0_)"/>
    <numFmt numFmtId="169" formatCode="#,##0,_);\(#,##0,\)"/>
    <numFmt numFmtId="170" formatCode="\(#,##0,\);#,##0,_)"/>
    <numFmt numFmtId="171" formatCode="\(#,##0.00\);#,##0.00_)"/>
    <numFmt numFmtId="172" formatCode="#,##0_);\(#,##0\);0_);@"/>
    <numFmt numFmtId="173" formatCode="_ &quot;kr&quot;\ * #,##0.00_ ;_ &quot;kr&quot;\ * \-#,##0.00_ ;_ &quot;kr&quot;\ * &quot;-&quot;??_ ;_ @_ "/>
  </numFmts>
  <fonts count="47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4"/>
      <color theme="1"/>
      <name val="Calibri"/>
      <family val="2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79998168889431442"/>
        <bgColor theme="4" tint="0.79998168889431442"/>
      </patternFill>
    </fill>
  </fills>
  <borders count="3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8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0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43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71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23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2" fontId="32" fillId="0" borderId="0"/>
    <xf numFmtId="172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8" fontId="24" fillId="0" borderId="21" applyFill="0" applyAlignment="0" applyProtection="0"/>
    <xf numFmtId="169" fontId="24" fillId="0" borderId="21" applyFill="0" applyAlignment="0" applyProtection="0"/>
    <xf numFmtId="170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165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166" fontId="23" fillId="0" borderId="0" applyFont="0" applyFill="0" applyBorder="0" applyAlignment="0" applyProtection="0"/>
    <xf numFmtId="0" fontId="32" fillId="54" borderId="19" applyNumberFormat="0" applyFont="0" applyAlignment="0" applyProtection="0"/>
    <xf numFmtId="166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166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164" fontId="6" fillId="0" borderId="0" applyFont="0" applyFill="0" applyBorder="0" applyAlignment="0" applyProtection="0"/>
  </cellStyleXfs>
  <cellXfs count="79">
    <xf numFmtId="0" fontId="0" fillId="0" borderId="0" xfId="0"/>
    <xf numFmtId="0" fontId="2" fillId="0" borderId="0" xfId="1" applyFont="1"/>
    <xf numFmtId="0" fontId="4" fillId="0" borderId="2" xfId="1" applyFont="1" applyBorder="1"/>
    <xf numFmtId="0" fontId="5" fillId="0" borderId="0" xfId="1" applyFo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7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7" fontId="0" fillId="0" borderId="0" xfId="27368" applyNumberFormat="1" applyFont="1"/>
    <xf numFmtId="167" fontId="3" fillId="0" borderId="1" xfId="27368" applyNumberFormat="1" applyFont="1" applyBorder="1"/>
    <xf numFmtId="167" fontId="0" fillId="0" borderId="0" xfId="27368" applyNumberFormat="1" applyFont="1" applyBorder="1"/>
    <xf numFmtId="167" fontId="0" fillId="0" borderId="23" xfId="27368" applyNumberFormat="1" applyFont="1" applyBorder="1"/>
    <xf numFmtId="167" fontId="0" fillId="0" borderId="0" xfId="27368" applyNumberFormat="1" applyFont="1" applyFill="1" applyBorder="1"/>
    <xf numFmtId="167" fontId="0" fillId="0" borderId="23" xfId="27368" applyNumberFormat="1" applyFont="1" applyFill="1" applyBorder="1"/>
    <xf numFmtId="167" fontId="3" fillId="0" borderId="0" xfId="27368" applyNumberFormat="1" applyFont="1" applyFill="1" applyBorder="1"/>
    <xf numFmtId="167" fontId="0" fillId="0" borderId="27" xfId="27368" applyNumberFormat="1" applyFont="1" applyBorder="1"/>
    <xf numFmtId="0" fontId="5" fillId="0" borderId="0" xfId="1" applyFont="1" applyBorder="1"/>
    <xf numFmtId="167" fontId="3" fillId="0" borderId="2" xfId="27368" applyNumberFormat="1" applyFont="1" applyBorder="1"/>
    <xf numFmtId="167" fontId="5" fillId="0" borderId="0" xfId="27368" applyNumberFormat="1" applyFont="1"/>
    <xf numFmtId="167" fontId="5" fillId="0" borderId="0" xfId="27368" applyNumberFormat="1" applyFont="1" applyBorder="1"/>
    <xf numFmtId="0" fontId="0" fillId="0" borderId="25" xfId="0" applyFont="1" applyBorder="1" applyAlignment="1">
      <alignment wrapText="1"/>
    </xf>
    <xf numFmtId="167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164" fontId="0" fillId="0" borderId="0" xfId="27368" applyFont="1"/>
    <xf numFmtId="0" fontId="3" fillId="0" borderId="2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7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7" fontId="0" fillId="0" borderId="0" xfId="0" applyNumberFormat="1"/>
    <xf numFmtId="0" fontId="0" fillId="0" borderId="28" xfId="0" applyBorder="1"/>
    <xf numFmtId="0" fontId="3" fillId="0" borderId="28" xfId="0" applyFont="1" applyFill="1" applyBorder="1" applyAlignment="1"/>
    <xf numFmtId="167" fontId="0" fillId="0" borderId="28" xfId="27368" applyNumberFormat="1" applyFont="1" applyFill="1" applyBorder="1"/>
    <xf numFmtId="0" fontId="0" fillId="0" borderId="28" xfId="0" applyFill="1" applyBorder="1"/>
    <xf numFmtId="0" fontId="0" fillId="0" borderId="27" xfId="0" applyBorder="1"/>
    <xf numFmtId="0" fontId="3" fillId="55" borderId="29" xfId="0" applyFont="1" applyFill="1" applyBorder="1"/>
    <xf numFmtId="0" fontId="3" fillId="0" borderId="29" xfId="0" applyFont="1" applyBorder="1" applyAlignment="1">
      <alignment horizontal="left"/>
    </xf>
    <xf numFmtId="167" fontId="3" fillId="0" borderId="29" xfId="0" applyNumberFormat="1" applyFont="1" applyBorder="1"/>
    <xf numFmtId="0" fontId="3" fillId="0" borderId="0" xfId="0" applyFont="1" applyAlignment="1">
      <alignment horizontal="left" indent="1"/>
    </xf>
    <xf numFmtId="167" fontId="3" fillId="0" borderId="0" xfId="0" applyNumberFormat="1" applyFont="1"/>
    <xf numFmtId="0" fontId="0" fillId="0" borderId="0" xfId="0" applyAlignment="1">
      <alignment horizontal="left" indent="2"/>
    </xf>
    <xf numFmtId="0" fontId="3" fillId="55" borderId="30" xfId="0" applyFont="1" applyFill="1" applyBorder="1" applyAlignment="1">
      <alignment horizontal="left"/>
    </xf>
    <xf numFmtId="167" fontId="3" fillId="55" borderId="30" xfId="0" applyNumberFormat="1" applyFont="1" applyFill="1" applyBorder="1"/>
    <xf numFmtId="0" fontId="3" fillId="0" borderId="0" xfId="0" applyFont="1" applyFill="1" applyBorder="1"/>
    <xf numFmtId="167" fontId="3" fillId="0" borderId="0" xfId="0" applyNumberFormat="1" applyFont="1" applyFill="1" applyBorder="1"/>
    <xf numFmtId="167" fontId="0" fillId="0" borderId="0" xfId="0" applyNumberFormat="1" applyFill="1" applyBorder="1"/>
    <xf numFmtId="0" fontId="46" fillId="0" borderId="0" xfId="0" applyFont="1" applyAlignment="1">
      <alignment horizontal="center"/>
    </xf>
    <xf numFmtId="0" fontId="3" fillId="0" borderId="26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167" fontId="3" fillId="0" borderId="26" xfId="0" applyNumberFormat="1" applyFont="1" applyFill="1" applyBorder="1" applyAlignment="1">
      <alignment horizontal="left"/>
    </xf>
    <xf numFmtId="167" fontId="3" fillId="0" borderId="24" xfId="0" applyNumberFormat="1" applyFont="1" applyFill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</cellXfs>
  <cellStyles count="27369">
    <cellStyle name="20 % - Farve1" xfId="20" builtinId="30" customBuiltin="1"/>
    <cellStyle name="20 % - Farve2" xfId="24" builtinId="34" customBuiltin="1"/>
    <cellStyle name="20 % - Farve3" xfId="28" builtinId="38" customBuiltin="1"/>
    <cellStyle name="20 % - Farve4" xfId="32" builtinId="42" customBuiltin="1"/>
    <cellStyle name="20 % - Farve5" xfId="36" builtinId="46" customBuiltin="1"/>
    <cellStyle name="20 % - Farve6" xfId="40" builtinId="5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Farve1" xfId="21" builtinId="31" customBuiltin="1"/>
    <cellStyle name="40 % - Farve2" xfId="25" builtinId="35" customBuiltin="1"/>
    <cellStyle name="40 % - Farve3" xfId="29" builtinId="39" customBuiltin="1"/>
    <cellStyle name="40 % - Farve4" xfId="33" builtinId="43" customBuiltin="1"/>
    <cellStyle name="40 % - Farve5" xfId="37" builtinId="47" customBuiltin="1"/>
    <cellStyle name="40 % - Farve6" xfId="41" builtinId="5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Farve1" xfId="22" builtinId="32" customBuiltin="1"/>
    <cellStyle name="60 % - Farve2" xfId="26" builtinId="36" customBuiltin="1"/>
    <cellStyle name="60 % - Farve3" xfId="30" builtinId="40" customBuiltin="1"/>
    <cellStyle name="60 % - Farve4" xfId="34" builtinId="44" customBuiltin="1"/>
    <cellStyle name="60 % - Farve5" xfId="38" builtinId="48" customBuiltin="1"/>
    <cellStyle name="60 % - Farve6" xfId="42" builtinId="52" customBuiltin="1"/>
    <cellStyle name="60 % - Markeringsfarve1 2" xfId="27344"/>
    <cellStyle name="60 % - Markeringsfarve2 2" xfId="27345"/>
    <cellStyle name="60 % - Markeringsfarve3 2" xfId="17681"/>
    <cellStyle name="60 % - Markeringsfarve3 3" xfId="27346"/>
    <cellStyle name="60 % - Markeringsfarve4 2" xfId="17682"/>
    <cellStyle name="60 % - Markeringsfarve4 3" xfId="27347"/>
    <cellStyle name="60 % - Markeringsfarve5 2" xfId="27348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arve1" xfId="19" builtinId="29" customBuiltin="1"/>
    <cellStyle name="Farve2" xfId="23" builtinId="33" customBuiltin="1"/>
    <cellStyle name="Farve3" xfId="27" builtinId="37" customBuiltin="1"/>
    <cellStyle name="Farve4" xfId="31" builtinId="41" customBuiltin="1"/>
    <cellStyle name="Farve5" xfId="35" builtinId="45" customBuiltin="1"/>
    <cellStyle name="Farve6" xfId="39" builtinId="49" customBuiltin="1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ér celle" xfId="14" builtinId="23" customBuiltin="1"/>
    <cellStyle name="Link" xfId="1" builtinId="8"/>
    <cellStyle name="Link 2" xfId="22224"/>
    <cellStyle name="Linked Cell" xfId="22225"/>
    <cellStyle name="Linked Cell 2" xfId="27323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7"/>
  <sheetViews>
    <sheetView tabSelected="1" workbookViewId="0">
      <selection sqref="A1:XFD1"/>
    </sheetView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70" customFormat="1" ht="18.75" x14ac:dyDescent="0.3">
      <c r="A1" s="70" t="s">
        <v>58</v>
      </c>
    </row>
    <row r="2" spans="1:3" s="20" customFormat="1" ht="15.75" thickBot="1" x14ac:dyDescent="0.3">
      <c r="A2" s="14" t="s">
        <v>5</v>
      </c>
      <c r="B2" s="14" t="s">
        <v>6</v>
      </c>
    </row>
    <row r="3" spans="1:3" x14ac:dyDescent="0.25">
      <c r="A3" s="3" t="s">
        <v>4</v>
      </c>
      <c r="B3" s="28">
        <f>'Faktiske driftsomkostninger'!D2</f>
        <v>272314.81494370144</v>
      </c>
      <c r="C3" t="s">
        <v>8</v>
      </c>
    </row>
    <row r="4" spans="1:3" s="22" customFormat="1" x14ac:dyDescent="0.25">
      <c r="A4" s="2" t="s">
        <v>9</v>
      </c>
      <c r="B4" s="37">
        <f>SUM(B3:B3)</f>
        <v>272314.81494370144</v>
      </c>
      <c r="C4" s="44" t="s">
        <v>8</v>
      </c>
    </row>
    <row r="5" spans="1:3" x14ac:dyDescent="0.25">
      <c r="A5" s="36" t="s">
        <v>0</v>
      </c>
      <c r="B5" s="30">
        <f>Investeringer!D3</f>
        <v>126651.58580875669</v>
      </c>
      <c r="C5" s="19" t="s">
        <v>8</v>
      </c>
    </row>
    <row r="6" spans="1:3" x14ac:dyDescent="0.25">
      <c r="A6" s="3" t="s">
        <v>1</v>
      </c>
      <c r="B6" s="28">
        <f>Investeringer!E3</f>
        <v>14420</v>
      </c>
      <c r="C6" t="s">
        <v>8</v>
      </c>
    </row>
    <row r="7" spans="1:3" s="18" customFormat="1" x14ac:dyDescent="0.25">
      <c r="A7" s="3" t="s">
        <v>3</v>
      </c>
      <c r="B7" s="28">
        <f>'Finansielle omkostninger'!M3</f>
        <v>7992.91965778346</v>
      </c>
      <c r="C7" t="s">
        <v>8</v>
      </c>
    </row>
    <row r="8" spans="1:3" s="18" customFormat="1" x14ac:dyDescent="0.25">
      <c r="A8" s="2" t="s">
        <v>38</v>
      </c>
      <c r="B8" s="37">
        <f>SUM(B5:B7)</f>
        <v>149064.50546654017</v>
      </c>
      <c r="C8" s="44" t="s">
        <v>8</v>
      </c>
    </row>
    <row r="9" spans="1:3" s="18" customFormat="1" x14ac:dyDescent="0.25">
      <c r="A9" s="3" t="s">
        <v>7</v>
      </c>
      <c r="B9" s="28">
        <f>'Ikke-påvirkelige omkostninger'!M2</f>
        <v>184730</v>
      </c>
      <c r="C9" t="s">
        <v>8</v>
      </c>
    </row>
    <row r="10" spans="1:3" s="18" customFormat="1" x14ac:dyDescent="0.25">
      <c r="A10" s="2" t="s">
        <v>46</v>
      </c>
      <c r="B10" s="37">
        <f>SUM(B9:B9)</f>
        <v>184730</v>
      </c>
      <c r="C10" s="44" t="s">
        <v>8</v>
      </c>
    </row>
    <row r="11" spans="1:3" x14ac:dyDescent="0.25">
      <c r="A11" s="1"/>
      <c r="B11" s="28"/>
    </row>
    <row r="12" spans="1:3" ht="15.75" thickBot="1" x14ac:dyDescent="0.3">
      <c r="A12" s="23" t="s">
        <v>54</v>
      </c>
      <c r="B12" s="29">
        <f>SUM(B4,B8,B10)</f>
        <v>606109.32041024161</v>
      </c>
      <c r="C12" s="23" t="s">
        <v>2</v>
      </c>
    </row>
    <row r="13" spans="1:3" ht="15.75" thickTop="1" x14ac:dyDescent="0.25"/>
    <row r="14" spans="1:3" ht="15.75" thickBot="1" x14ac:dyDescent="0.3">
      <c r="A14" s="23" t="s">
        <v>52</v>
      </c>
      <c r="B14" s="29">
        <f>B12*Pristalsregulering!C11*Pristalsregulering!C12</f>
        <v>628494.71351330052</v>
      </c>
      <c r="C14" s="23" t="s">
        <v>2</v>
      </c>
    </row>
    <row r="15" spans="1:3" ht="15.75" hidden="1" thickTop="1" x14ac:dyDescent="0.25">
      <c r="B15" s="43"/>
    </row>
    <row r="16" spans="1:3" hidden="1" x14ac:dyDescent="0.25"/>
    <row r="17" hidden="1" x14ac:dyDescent="0.25"/>
    <row r="18" hidden="1" x14ac:dyDescent="0.25"/>
    <row r="19" hidden="1" x14ac:dyDescent="0.25"/>
    <row r="20" hidden="1" x14ac:dyDescent="0.25"/>
    <row r="21" hidden="1" x14ac:dyDescent="0.25"/>
    <row r="22" hidden="1" x14ac:dyDescent="0.25"/>
    <row r="23" hidden="1" x14ac:dyDescent="0.25"/>
    <row r="24" hidden="1" x14ac:dyDescent="0.25"/>
    <row r="25" hidden="1" x14ac:dyDescent="0.25"/>
    <row r="26" hidden="1" x14ac:dyDescent="0.25"/>
    <row r="27" hidden="1" x14ac:dyDescent="0.25"/>
    <row r="28" hidden="1" x14ac:dyDescent="0.25"/>
    <row r="29" hidden="1" x14ac:dyDescent="0.25"/>
    <row r="30" hidden="1" x14ac:dyDescent="0.25"/>
    <row r="31" hidden="1" x14ac:dyDescent="0.25"/>
    <row r="3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</sheetData>
  <sheetProtection algorithmName="SHA-512" hashValue="HWvEnFdmMCOvaz2E2OCiLfuzlRSuQ1YVr575s9+ekaxoNJqvzTaO2Vgok8W04WftFfzuCyCv3o5cDSI/2RfoNA==" saltValue="mF1Zx0X57SryxRahMSMNew==" spinCount="100000" sheet="1" objects="1" scenarios="1"/>
  <mergeCells count="1">
    <mergeCell ref="A1:XFD1"/>
  </mergeCells>
  <hyperlinks>
    <hyperlink ref="A3" location="'Faktiske driftsomkostninger'!A1" display="Faktiske driftsomkostninger"/>
    <hyperlink ref="A9" location="'Ikke-påvirkelige omkostninger'!A1" display="Ikke-påvirkelige omkostninger"/>
    <hyperlink ref="A5" location="'Historiske investeringer'!A1" display="Historiske investeringer"/>
    <hyperlink ref="A6" location="'Gennemførte investeringer'!A1" display="Gennemførte investeringer"/>
    <hyperlink ref="A7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M6"/>
  <sheetViews>
    <sheetView workbookViewId="0"/>
  </sheetViews>
  <sheetFormatPr defaultColWidth="0" defaultRowHeight="15" zeroHeight="1" x14ac:dyDescent="0.25"/>
  <cols>
    <col min="1" max="1" width="5" style="18" bestFit="1" customWidth="1"/>
    <col min="2" max="3" width="15.7109375" style="28" customWidth="1"/>
    <col min="4" max="4" width="44.140625" style="28" customWidth="1"/>
    <col min="5" max="13" width="0" hidden="1" customWidth="1"/>
    <col min="14" max="16384" width="9.140625" hidden="1"/>
  </cols>
  <sheetData>
    <row r="1" spans="1:4" s="42" customFormat="1" ht="60.75" thickBot="1" x14ac:dyDescent="0.3">
      <c r="A1" s="40" t="s">
        <v>10</v>
      </c>
      <c r="B1" s="41" t="s">
        <v>11</v>
      </c>
      <c r="C1" s="41" t="s">
        <v>50</v>
      </c>
      <c r="D1" s="9" t="s">
        <v>53</v>
      </c>
    </row>
    <row r="2" spans="1:4" s="19" customFormat="1" ht="15.75" thickTop="1" x14ac:dyDescent="0.25">
      <c r="A2" s="24">
        <v>2019</v>
      </c>
      <c r="B2" s="38">
        <v>363433</v>
      </c>
      <c r="C2" s="39">
        <f>B2/Pristalsregulering!C11</f>
        <v>357393.05733110436</v>
      </c>
      <c r="D2" s="53">
        <f>AVERAGEIF(C2:C4,"&lt;&gt;0")</f>
        <v>272314.81494370144</v>
      </c>
    </row>
    <row r="3" spans="1:4" s="19" customFormat="1" x14ac:dyDescent="0.25">
      <c r="A3" s="24">
        <v>2018</v>
      </c>
      <c r="B3" s="38">
        <v>224748</v>
      </c>
      <c r="C3" s="39">
        <f>B3</f>
        <v>224748</v>
      </c>
      <c r="D3" s="53"/>
    </row>
    <row r="4" spans="1:4" x14ac:dyDescent="0.25">
      <c r="A4" s="24">
        <v>2017</v>
      </c>
      <c r="B4" s="38">
        <v>230765</v>
      </c>
      <c r="C4" s="39">
        <f>B4*Pristalsregulering!C10</f>
        <v>234803.38750000001</v>
      </c>
    </row>
    <row r="5" spans="1:4" hidden="1" x14ac:dyDescent="0.25"/>
    <row r="6" spans="1:4" hidden="1" x14ac:dyDescent="0.25"/>
  </sheetData>
  <sheetProtection algorithmName="SHA-512" hashValue="BA+2FVcoR6rQscbfAbkiYOZ6pMqaa0axqke6ABdJRMwG3rdDeX00HhnPv8kD5mnKFTVyL5fRWbFgOdYfqnvm0A==" saltValue="uXL3QyssZmbAWwlt0NmsIw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18" customWidth="1"/>
    <col min="2" max="2" width="35.5703125" bestFit="1" customWidth="1"/>
    <col min="3" max="3" width="25.85546875" style="54" bestFit="1" customWidth="1"/>
    <col min="4" max="4" width="22.5703125" bestFit="1" customWidth="1"/>
    <col min="5" max="5" width="25.85546875" bestFit="1" customWidth="1"/>
    <col min="6" max="7" width="0" hidden="1" customWidth="1"/>
    <col min="8" max="16384" width="9.140625" hidden="1"/>
  </cols>
  <sheetData>
    <row r="1" spans="1:5" s="18" customFormat="1" ht="15.75" thickBot="1" x14ac:dyDescent="0.3">
      <c r="A1" s="52"/>
      <c r="B1" s="71" t="s">
        <v>45</v>
      </c>
      <c r="C1" s="72"/>
      <c r="D1" s="73" t="s">
        <v>59</v>
      </c>
      <c r="E1" s="73"/>
    </row>
    <row r="2" spans="1:5" s="18" customFormat="1" ht="15.75" thickTop="1" x14ac:dyDescent="0.25">
      <c r="A2" s="50" t="s">
        <v>10</v>
      </c>
      <c r="B2" s="58" t="s">
        <v>44</v>
      </c>
      <c r="C2" s="24" t="s">
        <v>1</v>
      </c>
      <c r="D2" s="18" t="s">
        <v>0</v>
      </c>
      <c r="E2" s="18" t="s">
        <v>1</v>
      </c>
    </row>
    <row r="3" spans="1:5" s="18" customFormat="1" x14ac:dyDescent="0.25">
      <c r="A3" s="51">
        <v>2020</v>
      </c>
      <c r="B3" s="35">
        <v>113329</v>
      </c>
      <c r="C3" s="31">
        <v>14596</v>
      </c>
      <c r="D3" s="28">
        <f>B3*Pristalsregulering!C2*Pristalsregulering!C3*Pristalsregulering!C4*Pristalsregulering!C5*Pristalsregulering!C6*Pristalsregulering!C7*Pristalsregulering!C8*Pristalsregulering!C9*Pristalsregulering!C10</f>
        <v>126651.58580875669</v>
      </c>
      <c r="E3" s="28">
        <v>14420</v>
      </c>
    </row>
    <row r="4" spans="1:5" s="18" customFormat="1" hidden="1" x14ac:dyDescent="0.25">
      <c r="A4" s="19"/>
      <c r="B4" s="19"/>
      <c r="C4" s="54"/>
    </row>
    <row r="5" spans="1:5" s="22" customFormat="1" hidden="1" x14ac:dyDescent="0.25">
      <c r="A5" s="4"/>
      <c r="B5" s="4"/>
      <c r="C5" s="55"/>
    </row>
    <row r="6" spans="1:5" hidden="1" x14ac:dyDescent="0.25">
      <c r="A6" s="21"/>
      <c r="B6" s="49"/>
      <c r="C6" s="56"/>
    </row>
    <row r="7" spans="1:5" hidden="1" x14ac:dyDescent="0.25">
      <c r="A7" s="21"/>
      <c r="B7" s="21"/>
      <c r="C7" s="57"/>
    </row>
  </sheetData>
  <sheetProtection algorithmName="SHA-512" hashValue="FHxIOuLOBrECg9QL+8HelXiDdjiFx/Vb2YaDSjUAsOHZsownMjvSTKTjDNduvbOrSB9qQE81cfNNZesiTMbXpQ==" saltValue="vgiUhAtWF9yor+6mQ2cntg==" spinCount="100000" sheet="1" objects="1" scenarios="1"/>
  <mergeCells count="2">
    <mergeCell ref="B1:C1"/>
    <mergeCell ref="D1:E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"/>
  <sheetViews>
    <sheetView workbookViewId="0"/>
  </sheetViews>
  <sheetFormatPr defaultColWidth="0" defaultRowHeight="15" customHeight="1" zeroHeight="1" x14ac:dyDescent="0.25"/>
  <cols>
    <col min="1" max="1" width="5" style="18" bestFit="1" customWidth="1"/>
    <col min="2" max="3" width="15.7109375" style="18" customWidth="1"/>
    <col min="4" max="4" width="18.140625" style="18" bestFit="1" customWidth="1"/>
    <col min="5" max="5" width="15.7109375" style="24" customWidth="1"/>
    <col min="6" max="7" width="15.7109375" style="18" customWidth="1"/>
    <col min="8" max="8" width="18.140625" style="18" bestFit="1" customWidth="1"/>
    <col min="9" max="9" width="15.7109375" style="24" customWidth="1"/>
    <col min="10" max="11" width="15.7109375" style="18" customWidth="1"/>
    <col min="12" max="12" width="15.7109375" style="24" customWidth="1"/>
    <col min="13" max="13" width="15.7109375" style="18" customWidth="1"/>
    <col min="14" max="18" width="0" style="18" hidden="1" customWidth="1"/>
    <col min="19" max="16384" width="9.140625" style="18" hidden="1"/>
  </cols>
  <sheetData>
    <row r="1" spans="1:14" ht="15.75" thickBot="1" x14ac:dyDescent="0.3">
      <c r="A1" s="25"/>
      <c r="B1" s="74" t="s">
        <v>31</v>
      </c>
      <c r="C1" s="75"/>
      <c r="D1" s="75"/>
      <c r="E1" s="75"/>
      <c r="F1" s="71" t="s">
        <v>41</v>
      </c>
      <c r="G1" s="76"/>
      <c r="H1" s="76"/>
      <c r="I1" s="76"/>
      <c r="J1" s="77" t="s">
        <v>20</v>
      </c>
      <c r="K1" s="73"/>
      <c r="L1" s="78"/>
      <c r="M1" s="11"/>
    </row>
    <row r="2" spans="1:14" s="22" customFormat="1" ht="15.75" thickTop="1" x14ac:dyDescent="0.25">
      <c r="A2" s="15" t="s">
        <v>10</v>
      </c>
      <c r="B2" s="6" t="s">
        <v>32</v>
      </c>
      <c r="C2" s="5" t="s">
        <v>33</v>
      </c>
      <c r="D2" s="5" t="s">
        <v>34</v>
      </c>
      <c r="E2" s="13" t="s">
        <v>35</v>
      </c>
      <c r="F2" s="5" t="s">
        <v>32</v>
      </c>
      <c r="G2" s="5" t="s">
        <v>33</v>
      </c>
      <c r="H2" s="5" t="s">
        <v>34</v>
      </c>
      <c r="I2" s="13" t="s">
        <v>35</v>
      </c>
      <c r="J2" s="16" t="s">
        <v>36</v>
      </c>
      <c r="K2" s="16" t="s">
        <v>33</v>
      </c>
      <c r="L2" s="13" t="s">
        <v>47</v>
      </c>
      <c r="M2" s="4" t="s">
        <v>19</v>
      </c>
      <c r="N2" s="27"/>
    </row>
    <row r="3" spans="1:14" x14ac:dyDescent="0.25">
      <c r="A3" s="24">
        <v>2019</v>
      </c>
      <c r="B3" s="35">
        <v>0</v>
      </c>
      <c r="C3" s="30">
        <v>8128</v>
      </c>
      <c r="D3" s="30">
        <v>0</v>
      </c>
      <c r="E3" s="33">
        <v>0</v>
      </c>
      <c r="F3" s="30">
        <f>B3/Pristalsregulering!C11</f>
        <v>0</v>
      </c>
      <c r="G3" s="30">
        <f>C3/Pristalsregulering!C11</f>
        <v>7992.91965778346</v>
      </c>
      <c r="H3" s="30">
        <f>D3/Pristalsregulering!C11</f>
        <v>0</v>
      </c>
      <c r="I3" s="33">
        <f>E3/Pristalsregulering!C11</f>
        <v>0</v>
      </c>
      <c r="J3" s="32">
        <f>AVERAGE(F3:F5)</f>
        <v>0</v>
      </c>
      <c r="K3" s="32">
        <f>G3</f>
        <v>7992.91965778346</v>
      </c>
      <c r="L3" s="33">
        <f>AVERAGE(H3:H5)+AVERAGE(I3:I5)</f>
        <v>0</v>
      </c>
      <c r="M3" s="34">
        <f>SUM(J3:L3)</f>
        <v>7992.91965778346</v>
      </c>
      <c r="N3" s="19"/>
    </row>
    <row r="4" spans="1:14" x14ac:dyDescent="0.25">
      <c r="A4" s="24">
        <v>2018</v>
      </c>
      <c r="B4" s="35">
        <v>0</v>
      </c>
      <c r="C4" s="30">
        <v>4547</v>
      </c>
      <c r="D4" s="30">
        <v>0</v>
      </c>
      <c r="E4" s="31">
        <v>0</v>
      </c>
      <c r="F4" s="30">
        <f>B4</f>
        <v>0</v>
      </c>
      <c r="G4" s="30">
        <f>C4</f>
        <v>4547</v>
      </c>
      <c r="H4" s="30">
        <f>D4</f>
        <v>0</v>
      </c>
      <c r="I4" s="31">
        <f>E4</f>
        <v>0</v>
      </c>
      <c r="J4" s="30"/>
      <c r="L4" s="31"/>
      <c r="M4" s="28"/>
    </row>
    <row r="5" spans="1:14" x14ac:dyDescent="0.25">
      <c r="A5" s="24">
        <v>2017</v>
      </c>
      <c r="B5" s="35">
        <v>0</v>
      </c>
      <c r="C5" s="30">
        <v>0</v>
      </c>
      <c r="D5" s="30">
        <v>0</v>
      </c>
      <c r="E5" s="31">
        <v>0</v>
      </c>
      <c r="F5" s="30">
        <f>B5*Pristalsregulering!$C$10</f>
        <v>0</v>
      </c>
      <c r="G5" s="30">
        <f>C5*Pristalsregulering!$C$10</f>
        <v>0</v>
      </c>
      <c r="H5" s="30">
        <f>D5*Pristalsregulering!$C$10</f>
        <v>0</v>
      </c>
      <c r="I5" s="31">
        <f>E5*Pristalsregulering!$C$10</f>
        <v>0</v>
      </c>
      <c r="J5" s="28"/>
      <c r="L5" s="31"/>
      <c r="M5" s="28"/>
    </row>
  </sheetData>
  <sheetProtection algorithmName="SHA-512" hashValue="DUELu9SDfLblzwiHYtGgUkqpdDxmecZSiS9s2Giu0EnxQs54Wex6l7I+BdQmphGat3p4vYzrnHMaMgxl9nyf0w==" saltValue="zwtNdvVePt57q85IfUWAfQ==" spinCount="100000" sheet="1" objects="1" scenarios="1"/>
  <mergeCells count="3">
    <mergeCell ref="B1:E1"/>
    <mergeCell ref="F1:I1"/>
    <mergeCell ref="J1:L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1" bestFit="1" customWidth="1"/>
    <col min="2" max="2" width="34.28515625" style="21" bestFit="1" customWidth="1"/>
    <col min="3" max="3" width="24" style="21" bestFit="1" customWidth="1"/>
    <col min="4" max="4" width="16.42578125" style="21" bestFit="1" customWidth="1"/>
    <col min="5" max="5" width="23.7109375" style="21" bestFit="1" customWidth="1"/>
    <col min="6" max="6" width="15.7109375" style="21" customWidth="1"/>
    <col min="7" max="7" width="25" style="21" bestFit="1" customWidth="1"/>
    <col min="8" max="8" width="16.5703125" style="21" bestFit="1" customWidth="1"/>
    <col min="9" max="9" width="51.7109375" style="21" bestFit="1" customWidth="1"/>
    <col min="10" max="10" width="44.5703125" style="21" bestFit="1" customWidth="1"/>
    <col min="11" max="11" width="44.5703125" style="21" customWidth="1"/>
    <col min="12" max="12" width="16.85546875" style="26" bestFit="1" customWidth="1"/>
    <col min="13" max="13" width="15.7109375" style="21" customWidth="1"/>
    <col min="14" max="17" width="0" style="21" hidden="1" customWidth="1"/>
    <col min="18" max="16384" width="9.140625" style="21" hidden="1"/>
  </cols>
  <sheetData>
    <row r="1" spans="1:13" s="17" customFormat="1" ht="15.75" thickBot="1" x14ac:dyDescent="0.3">
      <c r="A1" s="10" t="s">
        <v>10</v>
      </c>
      <c r="B1" s="47" t="s">
        <v>21</v>
      </c>
      <c r="C1" s="47" t="s">
        <v>22</v>
      </c>
      <c r="D1" s="47" t="s">
        <v>23</v>
      </c>
      <c r="E1" s="47" t="s">
        <v>24</v>
      </c>
      <c r="F1" s="47" t="s">
        <v>25</v>
      </c>
      <c r="G1" s="47" t="s">
        <v>26</v>
      </c>
      <c r="H1" s="47" t="s">
        <v>27</v>
      </c>
      <c r="I1" s="47" t="s">
        <v>28</v>
      </c>
      <c r="J1" s="47" t="s">
        <v>29</v>
      </c>
      <c r="K1" s="47" t="s">
        <v>42</v>
      </c>
      <c r="L1" s="48" t="s">
        <v>30</v>
      </c>
      <c r="M1" s="12" t="s">
        <v>19</v>
      </c>
    </row>
    <row r="2" spans="1:13" ht="15.75" thickTop="1" x14ac:dyDescent="0.25">
      <c r="A2" s="26">
        <v>2019</v>
      </c>
      <c r="B2" s="32"/>
      <c r="C2" s="32"/>
      <c r="D2" s="32"/>
      <c r="E2" s="32"/>
      <c r="F2" s="32"/>
      <c r="G2" s="32">
        <v>184730</v>
      </c>
      <c r="H2" s="32"/>
      <c r="I2" s="32"/>
      <c r="J2" s="32"/>
      <c r="K2" s="32"/>
      <c r="L2" s="33"/>
      <c r="M2" s="34">
        <f>SUM(B2:L2)</f>
        <v>184730</v>
      </c>
    </row>
    <row r="3" spans="1:13" hidden="1" x14ac:dyDescent="0.25">
      <c r="B3" s="21">
        <v>32490</v>
      </c>
      <c r="C3" s="21">
        <v>0</v>
      </c>
      <c r="D3" s="21">
        <v>0</v>
      </c>
      <c r="E3" s="21">
        <v>0</v>
      </c>
      <c r="F3" s="21">
        <v>210959</v>
      </c>
      <c r="G3" s="21">
        <v>1661218</v>
      </c>
      <c r="H3" s="21" t="s">
        <v>37</v>
      </c>
    </row>
    <row r="4" spans="1:13" hidden="1" x14ac:dyDescent="0.25">
      <c r="B4" s="21">
        <v>32328</v>
      </c>
      <c r="C4" s="21">
        <v>0</v>
      </c>
      <c r="D4" s="21">
        <v>0</v>
      </c>
      <c r="E4" s="21">
        <v>0</v>
      </c>
      <c r="F4" s="21">
        <v>0</v>
      </c>
      <c r="G4" s="21">
        <v>1602946</v>
      </c>
      <c r="H4" s="21" t="s">
        <v>37</v>
      </c>
    </row>
    <row r="5" spans="1:13" hidden="1" x14ac:dyDescent="0.25">
      <c r="B5" s="21" t="e">
        <v>#N/A</v>
      </c>
      <c r="C5" s="21" t="e">
        <v>#N/A</v>
      </c>
      <c r="D5" s="21" t="e">
        <v>#N/A</v>
      </c>
      <c r="E5" s="21" t="e">
        <v>#N/A</v>
      </c>
      <c r="F5" s="21" t="e">
        <v>#N/A</v>
      </c>
      <c r="G5" s="21" t="e">
        <v>#N/A</v>
      </c>
      <c r="H5" s="21" t="e">
        <v>#N/A</v>
      </c>
      <c r="I5" s="21" t="e">
        <v>#N/A</v>
      </c>
      <c r="J5" s="21" t="e">
        <v>#N/A</v>
      </c>
    </row>
  </sheetData>
  <sheetProtection algorithmName="SHA-512" hashValue="sAfjqcdHigsM3aqHw2IY/pkj8W4G/lgIUD3oS2fSigo0s4qBVFgYy4R3WbWgLqYMG5rqN2rdd1h3tUchB5eFrA==" saltValue="VQO5goBUV4LuhBQonP6+6w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S10"/>
  <sheetViews>
    <sheetView showGridLines="0" zoomScale="90" zoomScaleNormal="90" workbookViewId="0"/>
  </sheetViews>
  <sheetFormatPr defaultRowHeight="15" x14ac:dyDescent="0.25"/>
  <cols>
    <col min="1" max="1" width="36" style="18" bestFit="1" customWidth="1"/>
    <col min="2" max="8" width="5.5703125" style="18" bestFit="1" customWidth="1"/>
    <col min="9" max="10" width="7" style="18" bestFit="1" customWidth="1"/>
    <col min="11" max="85" width="8.140625" style="18" bestFit="1" customWidth="1"/>
    <col min="86" max="16384" width="9.140625" style="18"/>
  </cols>
  <sheetData>
    <row r="1" spans="1:97" x14ac:dyDescent="0.25">
      <c r="A1" s="59"/>
      <c r="B1" s="59">
        <v>2010</v>
      </c>
      <c r="C1" s="59">
        <v>2011</v>
      </c>
      <c r="D1" s="59">
        <v>2012</v>
      </c>
      <c r="E1" s="59">
        <v>2013</v>
      </c>
      <c r="F1" s="59">
        <v>2014</v>
      </c>
      <c r="G1" s="59">
        <v>2015</v>
      </c>
      <c r="H1" s="59">
        <v>2016</v>
      </c>
      <c r="I1" s="59">
        <v>2017</v>
      </c>
      <c r="J1" s="59">
        <v>2018</v>
      </c>
      <c r="K1" s="59">
        <v>2019</v>
      </c>
      <c r="L1" s="59">
        <v>2020</v>
      </c>
      <c r="M1" s="59">
        <v>2021</v>
      </c>
      <c r="N1" s="59">
        <v>2022</v>
      </c>
      <c r="O1" s="59">
        <v>2023</v>
      </c>
      <c r="P1" s="59">
        <v>2024</v>
      </c>
      <c r="Q1" s="59">
        <v>2025</v>
      </c>
      <c r="R1" s="59">
        <v>2026</v>
      </c>
      <c r="S1" s="59">
        <v>2027</v>
      </c>
      <c r="T1" s="59">
        <v>2028</v>
      </c>
      <c r="U1" s="59">
        <v>2029</v>
      </c>
      <c r="V1" s="59">
        <v>2030</v>
      </c>
      <c r="W1" s="59">
        <v>2031</v>
      </c>
      <c r="X1" s="59">
        <v>2032</v>
      </c>
      <c r="Y1" s="59">
        <v>2033</v>
      </c>
      <c r="Z1" s="59">
        <v>2034</v>
      </c>
      <c r="AA1" s="59">
        <v>2035</v>
      </c>
      <c r="AB1" s="59">
        <v>2036</v>
      </c>
      <c r="AC1" s="59">
        <v>2037</v>
      </c>
      <c r="AD1" s="59">
        <v>2038</v>
      </c>
      <c r="AE1" s="59">
        <v>2039</v>
      </c>
      <c r="AF1" s="59">
        <v>2040</v>
      </c>
      <c r="AG1" s="59">
        <v>2041</v>
      </c>
      <c r="AH1" s="59">
        <v>2042</v>
      </c>
      <c r="AI1" s="59">
        <v>2043</v>
      </c>
      <c r="AJ1" s="59">
        <v>2044</v>
      </c>
      <c r="AK1" s="59">
        <v>2045</v>
      </c>
      <c r="AL1" s="59">
        <v>2046</v>
      </c>
      <c r="AM1" s="59">
        <v>2047</v>
      </c>
      <c r="AN1" s="59">
        <v>2048</v>
      </c>
      <c r="AO1" s="59">
        <v>2049</v>
      </c>
      <c r="AP1" s="59">
        <v>2050</v>
      </c>
      <c r="AQ1" s="59">
        <v>2051</v>
      </c>
      <c r="AR1" s="59">
        <v>2052</v>
      </c>
      <c r="AS1" s="59">
        <v>2053</v>
      </c>
      <c r="AT1" s="59">
        <v>2054</v>
      </c>
      <c r="AU1" s="59">
        <v>2055</v>
      </c>
      <c r="AV1" s="59">
        <v>2056</v>
      </c>
      <c r="AW1" s="59">
        <v>2057</v>
      </c>
      <c r="AX1" s="59">
        <v>2058</v>
      </c>
      <c r="AY1" s="59">
        <v>2059</v>
      </c>
      <c r="AZ1" s="59">
        <v>2060</v>
      </c>
      <c r="BA1" s="59">
        <v>2061</v>
      </c>
      <c r="BB1" s="59">
        <v>2062</v>
      </c>
      <c r="BC1" s="59">
        <v>2063</v>
      </c>
      <c r="BD1" s="59">
        <v>2064</v>
      </c>
      <c r="BE1" s="59">
        <v>2065</v>
      </c>
      <c r="BF1" s="59">
        <v>2066</v>
      </c>
      <c r="BG1" s="59">
        <v>2067</v>
      </c>
      <c r="BH1" s="59">
        <v>2068</v>
      </c>
      <c r="BI1" s="59">
        <v>2069</v>
      </c>
      <c r="BJ1" s="59">
        <v>2070</v>
      </c>
      <c r="BK1" s="59">
        <v>2071</v>
      </c>
      <c r="BL1" s="59">
        <v>2072</v>
      </c>
      <c r="BM1" s="59">
        <v>2073</v>
      </c>
      <c r="BN1" s="59">
        <v>2074</v>
      </c>
      <c r="BO1" s="59">
        <v>2075</v>
      </c>
      <c r="BP1" s="59">
        <v>2076</v>
      </c>
      <c r="BQ1" s="59">
        <v>2077</v>
      </c>
      <c r="BR1" s="59">
        <v>2078</v>
      </c>
      <c r="BS1" s="59">
        <v>2079</v>
      </c>
      <c r="BT1" s="59">
        <v>2080</v>
      </c>
      <c r="BU1" s="59">
        <v>2081</v>
      </c>
      <c r="BV1" s="59">
        <v>2082</v>
      </c>
      <c r="BW1" s="59">
        <v>2083</v>
      </c>
      <c r="BX1" s="59">
        <v>2084</v>
      </c>
      <c r="BY1" s="59">
        <v>2085</v>
      </c>
      <c r="BZ1" s="59">
        <v>2086</v>
      </c>
      <c r="CA1" s="59">
        <v>2087</v>
      </c>
      <c r="CB1" s="59">
        <v>2088</v>
      </c>
      <c r="CC1" s="59">
        <v>2089</v>
      </c>
      <c r="CD1" s="59">
        <v>2090</v>
      </c>
      <c r="CE1" s="59">
        <v>2091</v>
      </c>
      <c r="CF1" s="59">
        <v>2092</v>
      </c>
      <c r="CG1" s="59">
        <v>2093</v>
      </c>
      <c r="CH1" s="67"/>
      <c r="CI1" s="67"/>
      <c r="CJ1" s="67"/>
      <c r="CK1" s="67"/>
      <c r="CL1" s="67"/>
      <c r="CM1" s="67"/>
      <c r="CN1" s="21"/>
      <c r="CO1" s="21"/>
      <c r="CP1" s="21"/>
      <c r="CQ1" s="21"/>
      <c r="CR1" s="21"/>
      <c r="CS1" s="21"/>
    </row>
    <row r="2" spans="1:97" x14ac:dyDescent="0.25">
      <c r="A2" s="60"/>
      <c r="B2" s="61"/>
      <c r="C2" s="61"/>
      <c r="D2" s="61"/>
      <c r="E2" s="61"/>
      <c r="F2" s="61"/>
      <c r="G2" s="61"/>
      <c r="H2" s="61"/>
      <c r="I2" s="61">
        <v>1795.9733333333334</v>
      </c>
      <c r="J2" s="61">
        <v>2114.3200000000002</v>
      </c>
      <c r="K2" s="61">
        <v>14596.173333333332</v>
      </c>
      <c r="L2" s="61">
        <v>14596.173333333332</v>
      </c>
      <c r="M2" s="61">
        <v>14596.173333333332</v>
      </c>
      <c r="N2" s="61">
        <v>14596.173333333332</v>
      </c>
      <c r="O2" s="61">
        <v>14596.173333333332</v>
      </c>
      <c r="P2" s="61">
        <v>14596.173333333332</v>
      </c>
      <c r="Q2" s="61">
        <v>14596.173333333332</v>
      </c>
      <c r="R2" s="61">
        <v>14596.173333333332</v>
      </c>
      <c r="S2" s="61">
        <v>14596.173333333332</v>
      </c>
      <c r="T2" s="61">
        <v>14596.173333333332</v>
      </c>
      <c r="U2" s="61">
        <v>14596.173333333332</v>
      </c>
      <c r="V2" s="61">
        <v>14596.173333333332</v>
      </c>
      <c r="W2" s="61">
        <v>14596.173333333332</v>
      </c>
      <c r="X2" s="61">
        <v>14596.173333333332</v>
      </c>
      <c r="Y2" s="61">
        <v>14596.173333333332</v>
      </c>
      <c r="Z2" s="61">
        <v>14596.173333333332</v>
      </c>
      <c r="AA2" s="61">
        <v>14596.173333333332</v>
      </c>
      <c r="AB2" s="61">
        <v>14596.173333333332</v>
      </c>
      <c r="AC2" s="61">
        <v>14596.173333333332</v>
      </c>
      <c r="AD2" s="61">
        <v>14596.173333333332</v>
      </c>
      <c r="AE2" s="61">
        <v>14596.173333333332</v>
      </c>
      <c r="AF2" s="61">
        <v>14596.173333333332</v>
      </c>
      <c r="AG2" s="61">
        <v>14596.173333333332</v>
      </c>
      <c r="AH2" s="61">
        <v>14596.173333333332</v>
      </c>
      <c r="AI2" s="61">
        <v>14596.173333333332</v>
      </c>
      <c r="AJ2" s="61">
        <v>14596.173333333332</v>
      </c>
      <c r="AK2" s="61">
        <v>14596.173333333332</v>
      </c>
      <c r="AL2" s="61">
        <v>14596.173333333332</v>
      </c>
      <c r="AM2" s="61">
        <v>14596.173333333332</v>
      </c>
      <c r="AN2" s="61">
        <v>14596.173333333332</v>
      </c>
      <c r="AO2" s="61">
        <v>14596.173333333332</v>
      </c>
      <c r="AP2" s="61">
        <v>14596.173333333332</v>
      </c>
      <c r="AQ2" s="61">
        <v>14596.173333333332</v>
      </c>
      <c r="AR2" s="61">
        <v>14596.173333333332</v>
      </c>
      <c r="AS2" s="61">
        <v>14596.173333333332</v>
      </c>
      <c r="AT2" s="61">
        <v>14596.173333333332</v>
      </c>
      <c r="AU2" s="61">
        <v>14596.173333333332</v>
      </c>
      <c r="AV2" s="61">
        <v>14596.173333333332</v>
      </c>
      <c r="AW2" s="61">
        <v>14596.173333333332</v>
      </c>
      <c r="AX2" s="61">
        <v>14596.173333333332</v>
      </c>
      <c r="AY2" s="61">
        <v>14596.173333333332</v>
      </c>
      <c r="AZ2" s="61">
        <v>14596.173333333332</v>
      </c>
      <c r="BA2" s="61">
        <v>14596.173333333332</v>
      </c>
      <c r="BB2" s="61">
        <v>14596.173333333332</v>
      </c>
      <c r="BC2" s="61">
        <v>14596.173333333332</v>
      </c>
      <c r="BD2" s="61">
        <v>14596.173333333332</v>
      </c>
      <c r="BE2" s="61">
        <v>14596.173333333332</v>
      </c>
      <c r="BF2" s="61">
        <v>14596.173333333332</v>
      </c>
      <c r="BG2" s="61">
        <v>14596.173333333332</v>
      </c>
      <c r="BH2" s="61">
        <v>14596.173333333332</v>
      </c>
      <c r="BI2" s="61">
        <v>14596.173333333332</v>
      </c>
      <c r="BJ2" s="61">
        <v>14596.173333333332</v>
      </c>
      <c r="BK2" s="61">
        <v>14596.173333333332</v>
      </c>
      <c r="BL2" s="61">
        <v>14596.173333333332</v>
      </c>
      <c r="BM2" s="61">
        <v>14596.173333333332</v>
      </c>
      <c r="BN2" s="61">
        <v>14596.173333333332</v>
      </c>
      <c r="BO2" s="61">
        <v>14596.173333333332</v>
      </c>
      <c r="BP2" s="61">
        <v>14596.173333333332</v>
      </c>
      <c r="BQ2" s="61">
        <v>14596.173333333332</v>
      </c>
      <c r="BR2" s="61">
        <v>14596.173333333332</v>
      </c>
      <c r="BS2" s="61">
        <v>14596.173333333332</v>
      </c>
      <c r="BT2" s="61">
        <v>14596.173333333332</v>
      </c>
      <c r="BU2" s="61">
        <v>14596.173333333332</v>
      </c>
      <c r="BV2" s="61">
        <v>14596.173333333332</v>
      </c>
      <c r="BW2" s="61">
        <v>14596.173333333332</v>
      </c>
      <c r="BX2" s="61">
        <v>14596.173333333332</v>
      </c>
      <c r="BY2" s="61">
        <v>14596.173333333332</v>
      </c>
      <c r="BZ2" s="61">
        <v>14596.173333333332</v>
      </c>
      <c r="CA2" s="61">
        <v>14596.173333333332</v>
      </c>
      <c r="CB2" s="61">
        <v>14596.173333333332</v>
      </c>
      <c r="CC2" s="61">
        <v>14596.173333333332</v>
      </c>
      <c r="CD2" s="61">
        <v>14596.173333333332</v>
      </c>
      <c r="CE2" s="61">
        <v>14596.173333333332</v>
      </c>
      <c r="CF2" s="61">
        <v>12800.199999999999</v>
      </c>
      <c r="CG2" s="61">
        <v>12481.853333333333</v>
      </c>
      <c r="CH2" s="68"/>
      <c r="CI2" s="68"/>
      <c r="CJ2" s="68"/>
      <c r="CK2" s="68"/>
      <c r="CL2" s="68"/>
      <c r="CM2" s="68"/>
      <c r="CN2" s="21"/>
      <c r="CO2" s="21"/>
      <c r="CP2" s="21"/>
      <c r="CQ2" s="21"/>
      <c r="CR2" s="21"/>
      <c r="CS2" s="21"/>
    </row>
    <row r="3" spans="1:97" x14ac:dyDescent="0.25">
      <c r="A3" s="62">
        <v>2017</v>
      </c>
      <c r="B3" s="63"/>
      <c r="C3" s="63"/>
      <c r="D3" s="63"/>
      <c r="E3" s="63"/>
      <c r="F3" s="63"/>
      <c r="G3" s="63"/>
      <c r="H3" s="63"/>
      <c r="I3" s="63">
        <v>1795.9733333333334</v>
      </c>
      <c r="J3" s="63">
        <v>1795.9733333333334</v>
      </c>
      <c r="K3" s="63">
        <v>1795.9733333333334</v>
      </c>
      <c r="L3" s="63">
        <v>1795.9733333333334</v>
      </c>
      <c r="M3" s="63">
        <v>1795.9733333333334</v>
      </c>
      <c r="N3" s="63">
        <v>1795.9733333333334</v>
      </c>
      <c r="O3" s="63">
        <v>1795.9733333333334</v>
      </c>
      <c r="P3" s="63">
        <v>1795.9733333333334</v>
      </c>
      <c r="Q3" s="63">
        <v>1795.9733333333334</v>
      </c>
      <c r="R3" s="63">
        <v>1795.9733333333334</v>
      </c>
      <c r="S3" s="63">
        <v>1795.9733333333334</v>
      </c>
      <c r="T3" s="63">
        <v>1795.9733333333334</v>
      </c>
      <c r="U3" s="63">
        <v>1795.9733333333334</v>
      </c>
      <c r="V3" s="63">
        <v>1795.9733333333334</v>
      </c>
      <c r="W3" s="63">
        <v>1795.9733333333334</v>
      </c>
      <c r="X3" s="63">
        <v>1795.9733333333334</v>
      </c>
      <c r="Y3" s="63">
        <v>1795.9733333333334</v>
      </c>
      <c r="Z3" s="63">
        <v>1795.9733333333334</v>
      </c>
      <c r="AA3" s="63">
        <v>1795.9733333333334</v>
      </c>
      <c r="AB3" s="63">
        <v>1795.9733333333334</v>
      </c>
      <c r="AC3" s="63">
        <v>1795.9733333333334</v>
      </c>
      <c r="AD3" s="63">
        <v>1795.9733333333334</v>
      </c>
      <c r="AE3" s="63">
        <v>1795.9733333333334</v>
      </c>
      <c r="AF3" s="63">
        <v>1795.9733333333334</v>
      </c>
      <c r="AG3" s="63">
        <v>1795.9733333333334</v>
      </c>
      <c r="AH3" s="63">
        <v>1795.9733333333334</v>
      </c>
      <c r="AI3" s="63">
        <v>1795.9733333333334</v>
      </c>
      <c r="AJ3" s="63">
        <v>1795.9733333333334</v>
      </c>
      <c r="AK3" s="63">
        <v>1795.9733333333334</v>
      </c>
      <c r="AL3" s="63">
        <v>1795.9733333333334</v>
      </c>
      <c r="AM3" s="63">
        <v>1795.9733333333334</v>
      </c>
      <c r="AN3" s="63">
        <v>1795.9733333333334</v>
      </c>
      <c r="AO3" s="63">
        <v>1795.9733333333334</v>
      </c>
      <c r="AP3" s="63">
        <v>1795.9733333333334</v>
      </c>
      <c r="AQ3" s="63">
        <v>1795.9733333333334</v>
      </c>
      <c r="AR3" s="63">
        <v>1795.9733333333334</v>
      </c>
      <c r="AS3" s="63">
        <v>1795.9733333333334</v>
      </c>
      <c r="AT3" s="63">
        <v>1795.9733333333334</v>
      </c>
      <c r="AU3" s="63">
        <v>1795.9733333333334</v>
      </c>
      <c r="AV3" s="63">
        <v>1795.9733333333334</v>
      </c>
      <c r="AW3" s="63">
        <v>1795.9733333333334</v>
      </c>
      <c r="AX3" s="63">
        <v>1795.9733333333334</v>
      </c>
      <c r="AY3" s="63">
        <v>1795.9733333333334</v>
      </c>
      <c r="AZ3" s="63">
        <v>1795.9733333333334</v>
      </c>
      <c r="BA3" s="63">
        <v>1795.9733333333334</v>
      </c>
      <c r="BB3" s="63">
        <v>1795.9733333333334</v>
      </c>
      <c r="BC3" s="63">
        <v>1795.9733333333334</v>
      </c>
      <c r="BD3" s="63">
        <v>1795.9733333333334</v>
      </c>
      <c r="BE3" s="63">
        <v>1795.9733333333334</v>
      </c>
      <c r="BF3" s="63">
        <v>1795.9733333333334</v>
      </c>
      <c r="BG3" s="63">
        <v>1795.9733333333334</v>
      </c>
      <c r="BH3" s="63">
        <v>1795.9733333333334</v>
      </c>
      <c r="BI3" s="63">
        <v>1795.9733333333334</v>
      </c>
      <c r="BJ3" s="63">
        <v>1795.9733333333334</v>
      </c>
      <c r="BK3" s="63">
        <v>1795.9733333333334</v>
      </c>
      <c r="BL3" s="63">
        <v>1795.9733333333334</v>
      </c>
      <c r="BM3" s="63">
        <v>1795.9733333333334</v>
      </c>
      <c r="BN3" s="63">
        <v>1795.9733333333334</v>
      </c>
      <c r="BO3" s="63">
        <v>1795.9733333333334</v>
      </c>
      <c r="BP3" s="63">
        <v>1795.9733333333334</v>
      </c>
      <c r="BQ3" s="63">
        <v>1795.9733333333334</v>
      </c>
      <c r="BR3" s="63">
        <v>1795.9733333333334</v>
      </c>
      <c r="BS3" s="63">
        <v>1795.9733333333334</v>
      </c>
      <c r="BT3" s="63">
        <v>1795.9733333333334</v>
      </c>
      <c r="BU3" s="63">
        <v>1795.9733333333334</v>
      </c>
      <c r="BV3" s="63">
        <v>1795.9733333333334</v>
      </c>
      <c r="BW3" s="63">
        <v>1795.9733333333334</v>
      </c>
      <c r="BX3" s="63">
        <v>1795.9733333333334</v>
      </c>
      <c r="BY3" s="63">
        <v>1795.9733333333334</v>
      </c>
      <c r="BZ3" s="63">
        <v>1795.9733333333334</v>
      </c>
      <c r="CA3" s="63">
        <v>1795.9733333333334</v>
      </c>
      <c r="CB3" s="63">
        <v>1795.9733333333334</v>
      </c>
      <c r="CC3" s="63">
        <v>1795.9733333333334</v>
      </c>
      <c r="CD3" s="63">
        <v>1795.9733333333334</v>
      </c>
      <c r="CE3" s="63">
        <v>1795.9733333333334</v>
      </c>
      <c r="CF3" s="63"/>
      <c r="CG3" s="63"/>
      <c r="CH3" s="68"/>
      <c r="CI3" s="68"/>
      <c r="CJ3" s="68"/>
      <c r="CK3" s="68"/>
      <c r="CL3" s="68"/>
      <c r="CM3" s="68"/>
      <c r="CN3" s="21"/>
      <c r="CO3" s="21"/>
      <c r="CP3" s="21"/>
      <c r="CQ3" s="21"/>
      <c r="CR3" s="21"/>
      <c r="CS3" s="21"/>
    </row>
    <row r="4" spans="1:97" x14ac:dyDescent="0.25">
      <c r="A4" s="64" t="s">
        <v>55</v>
      </c>
      <c r="B4" s="53"/>
      <c r="C4" s="53"/>
      <c r="D4" s="53"/>
      <c r="E4" s="53"/>
      <c r="F4" s="53"/>
      <c r="G4" s="53"/>
      <c r="H4" s="53"/>
      <c r="I4" s="53">
        <v>1795.9733333333334</v>
      </c>
      <c r="J4" s="53">
        <v>1795.9733333333334</v>
      </c>
      <c r="K4" s="53">
        <v>1795.9733333333334</v>
      </c>
      <c r="L4" s="53">
        <v>1795.9733333333334</v>
      </c>
      <c r="M4" s="53">
        <v>1795.9733333333334</v>
      </c>
      <c r="N4" s="53">
        <v>1795.9733333333334</v>
      </c>
      <c r="O4" s="53">
        <v>1795.9733333333334</v>
      </c>
      <c r="P4" s="53">
        <v>1795.9733333333334</v>
      </c>
      <c r="Q4" s="53">
        <v>1795.9733333333334</v>
      </c>
      <c r="R4" s="53">
        <v>1795.9733333333334</v>
      </c>
      <c r="S4" s="53">
        <v>1795.9733333333334</v>
      </c>
      <c r="T4" s="53">
        <v>1795.9733333333334</v>
      </c>
      <c r="U4" s="53">
        <v>1795.9733333333334</v>
      </c>
      <c r="V4" s="53">
        <v>1795.9733333333334</v>
      </c>
      <c r="W4" s="53">
        <v>1795.9733333333334</v>
      </c>
      <c r="X4" s="53">
        <v>1795.9733333333334</v>
      </c>
      <c r="Y4" s="53">
        <v>1795.9733333333334</v>
      </c>
      <c r="Z4" s="53">
        <v>1795.9733333333334</v>
      </c>
      <c r="AA4" s="53">
        <v>1795.9733333333334</v>
      </c>
      <c r="AB4" s="53">
        <v>1795.9733333333334</v>
      </c>
      <c r="AC4" s="53">
        <v>1795.9733333333334</v>
      </c>
      <c r="AD4" s="53">
        <v>1795.9733333333334</v>
      </c>
      <c r="AE4" s="53">
        <v>1795.9733333333334</v>
      </c>
      <c r="AF4" s="53">
        <v>1795.9733333333334</v>
      </c>
      <c r="AG4" s="53">
        <v>1795.9733333333334</v>
      </c>
      <c r="AH4" s="53">
        <v>1795.9733333333334</v>
      </c>
      <c r="AI4" s="53">
        <v>1795.9733333333334</v>
      </c>
      <c r="AJ4" s="53">
        <v>1795.9733333333334</v>
      </c>
      <c r="AK4" s="53">
        <v>1795.9733333333334</v>
      </c>
      <c r="AL4" s="53">
        <v>1795.9733333333334</v>
      </c>
      <c r="AM4" s="53">
        <v>1795.9733333333334</v>
      </c>
      <c r="AN4" s="53">
        <v>1795.9733333333334</v>
      </c>
      <c r="AO4" s="53">
        <v>1795.9733333333334</v>
      </c>
      <c r="AP4" s="53">
        <v>1795.9733333333334</v>
      </c>
      <c r="AQ4" s="53">
        <v>1795.9733333333334</v>
      </c>
      <c r="AR4" s="53">
        <v>1795.9733333333334</v>
      </c>
      <c r="AS4" s="53">
        <v>1795.9733333333334</v>
      </c>
      <c r="AT4" s="53">
        <v>1795.9733333333334</v>
      </c>
      <c r="AU4" s="53">
        <v>1795.9733333333334</v>
      </c>
      <c r="AV4" s="53">
        <v>1795.9733333333334</v>
      </c>
      <c r="AW4" s="53">
        <v>1795.9733333333334</v>
      </c>
      <c r="AX4" s="53">
        <v>1795.9733333333334</v>
      </c>
      <c r="AY4" s="53">
        <v>1795.9733333333334</v>
      </c>
      <c r="AZ4" s="53">
        <v>1795.9733333333334</v>
      </c>
      <c r="BA4" s="53">
        <v>1795.9733333333334</v>
      </c>
      <c r="BB4" s="53">
        <v>1795.9733333333334</v>
      </c>
      <c r="BC4" s="53">
        <v>1795.9733333333334</v>
      </c>
      <c r="BD4" s="53">
        <v>1795.9733333333334</v>
      </c>
      <c r="BE4" s="53">
        <v>1795.9733333333334</v>
      </c>
      <c r="BF4" s="53">
        <v>1795.9733333333334</v>
      </c>
      <c r="BG4" s="53">
        <v>1795.9733333333334</v>
      </c>
      <c r="BH4" s="53">
        <v>1795.9733333333334</v>
      </c>
      <c r="BI4" s="53">
        <v>1795.9733333333334</v>
      </c>
      <c r="BJ4" s="53">
        <v>1795.9733333333334</v>
      </c>
      <c r="BK4" s="53">
        <v>1795.9733333333334</v>
      </c>
      <c r="BL4" s="53">
        <v>1795.9733333333334</v>
      </c>
      <c r="BM4" s="53">
        <v>1795.9733333333334</v>
      </c>
      <c r="BN4" s="53">
        <v>1795.9733333333334</v>
      </c>
      <c r="BO4" s="53">
        <v>1795.9733333333334</v>
      </c>
      <c r="BP4" s="53">
        <v>1795.9733333333334</v>
      </c>
      <c r="BQ4" s="53">
        <v>1795.9733333333334</v>
      </c>
      <c r="BR4" s="53">
        <v>1795.9733333333334</v>
      </c>
      <c r="BS4" s="53">
        <v>1795.9733333333334</v>
      </c>
      <c r="BT4" s="53">
        <v>1795.9733333333334</v>
      </c>
      <c r="BU4" s="53">
        <v>1795.9733333333334</v>
      </c>
      <c r="BV4" s="53">
        <v>1795.9733333333334</v>
      </c>
      <c r="BW4" s="53">
        <v>1795.9733333333334</v>
      </c>
      <c r="BX4" s="53">
        <v>1795.9733333333334</v>
      </c>
      <c r="BY4" s="53">
        <v>1795.9733333333334</v>
      </c>
      <c r="BZ4" s="53">
        <v>1795.9733333333334</v>
      </c>
      <c r="CA4" s="53">
        <v>1795.9733333333334</v>
      </c>
      <c r="CB4" s="53">
        <v>1795.9733333333334</v>
      </c>
      <c r="CC4" s="53">
        <v>1795.9733333333334</v>
      </c>
      <c r="CD4" s="53">
        <v>1795.9733333333334</v>
      </c>
      <c r="CE4" s="53">
        <v>1795.9733333333334</v>
      </c>
      <c r="CF4" s="53"/>
      <c r="CG4" s="53"/>
      <c r="CH4" s="69"/>
      <c r="CI4" s="69"/>
      <c r="CJ4" s="69"/>
      <c r="CK4" s="69"/>
      <c r="CL4" s="69"/>
      <c r="CM4" s="69"/>
      <c r="CN4" s="21"/>
      <c r="CO4" s="21"/>
      <c r="CP4" s="21"/>
      <c r="CQ4" s="21"/>
      <c r="CR4" s="21"/>
      <c r="CS4" s="21"/>
    </row>
    <row r="5" spans="1:97" x14ac:dyDescent="0.25">
      <c r="A5" s="62">
        <v>2018</v>
      </c>
      <c r="B5" s="63"/>
      <c r="C5" s="63"/>
      <c r="D5" s="63"/>
      <c r="E5" s="63"/>
      <c r="F5" s="63"/>
      <c r="G5" s="63"/>
      <c r="H5" s="63"/>
      <c r="I5" s="63"/>
      <c r="J5" s="63">
        <v>318.34666666666669</v>
      </c>
      <c r="K5" s="63">
        <v>318.34666666666669</v>
      </c>
      <c r="L5" s="63">
        <v>318.34666666666669</v>
      </c>
      <c r="M5" s="63">
        <v>318.34666666666669</v>
      </c>
      <c r="N5" s="63">
        <v>318.34666666666669</v>
      </c>
      <c r="O5" s="63">
        <v>318.34666666666669</v>
      </c>
      <c r="P5" s="63">
        <v>318.34666666666669</v>
      </c>
      <c r="Q5" s="63">
        <v>318.34666666666669</v>
      </c>
      <c r="R5" s="63">
        <v>318.34666666666669</v>
      </c>
      <c r="S5" s="63">
        <v>318.34666666666669</v>
      </c>
      <c r="T5" s="63">
        <v>318.34666666666669</v>
      </c>
      <c r="U5" s="63">
        <v>318.34666666666669</v>
      </c>
      <c r="V5" s="63">
        <v>318.34666666666669</v>
      </c>
      <c r="W5" s="63">
        <v>318.34666666666669</v>
      </c>
      <c r="X5" s="63">
        <v>318.34666666666669</v>
      </c>
      <c r="Y5" s="63">
        <v>318.34666666666669</v>
      </c>
      <c r="Z5" s="63">
        <v>318.34666666666669</v>
      </c>
      <c r="AA5" s="63">
        <v>318.34666666666669</v>
      </c>
      <c r="AB5" s="63">
        <v>318.34666666666669</v>
      </c>
      <c r="AC5" s="63">
        <v>318.34666666666669</v>
      </c>
      <c r="AD5" s="63">
        <v>318.34666666666669</v>
      </c>
      <c r="AE5" s="63">
        <v>318.34666666666669</v>
      </c>
      <c r="AF5" s="63">
        <v>318.34666666666669</v>
      </c>
      <c r="AG5" s="63">
        <v>318.34666666666669</v>
      </c>
      <c r="AH5" s="63">
        <v>318.34666666666669</v>
      </c>
      <c r="AI5" s="63">
        <v>318.34666666666669</v>
      </c>
      <c r="AJ5" s="63">
        <v>318.34666666666669</v>
      </c>
      <c r="AK5" s="63">
        <v>318.34666666666669</v>
      </c>
      <c r="AL5" s="63">
        <v>318.34666666666669</v>
      </c>
      <c r="AM5" s="63">
        <v>318.34666666666669</v>
      </c>
      <c r="AN5" s="63">
        <v>318.34666666666669</v>
      </c>
      <c r="AO5" s="63">
        <v>318.34666666666669</v>
      </c>
      <c r="AP5" s="63">
        <v>318.34666666666669</v>
      </c>
      <c r="AQ5" s="63">
        <v>318.34666666666669</v>
      </c>
      <c r="AR5" s="63">
        <v>318.34666666666669</v>
      </c>
      <c r="AS5" s="63">
        <v>318.34666666666669</v>
      </c>
      <c r="AT5" s="63">
        <v>318.34666666666669</v>
      </c>
      <c r="AU5" s="63">
        <v>318.34666666666669</v>
      </c>
      <c r="AV5" s="63">
        <v>318.34666666666669</v>
      </c>
      <c r="AW5" s="63">
        <v>318.34666666666669</v>
      </c>
      <c r="AX5" s="63">
        <v>318.34666666666669</v>
      </c>
      <c r="AY5" s="63">
        <v>318.34666666666669</v>
      </c>
      <c r="AZ5" s="63">
        <v>318.34666666666669</v>
      </c>
      <c r="BA5" s="63">
        <v>318.34666666666669</v>
      </c>
      <c r="BB5" s="63">
        <v>318.34666666666669</v>
      </c>
      <c r="BC5" s="63">
        <v>318.34666666666669</v>
      </c>
      <c r="BD5" s="63">
        <v>318.34666666666669</v>
      </c>
      <c r="BE5" s="63">
        <v>318.34666666666669</v>
      </c>
      <c r="BF5" s="63">
        <v>318.34666666666669</v>
      </c>
      <c r="BG5" s="63">
        <v>318.34666666666669</v>
      </c>
      <c r="BH5" s="63">
        <v>318.34666666666669</v>
      </c>
      <c r="BI5" s="63">
        <v>318.34666666666669</v>
      </c>
      <c r="BJ5" s="63">
        <v>318.34666666666669</v>
      </c>
      <c r="BK5" s="63">
        <v>318.34666666666669</v>
      </c>
      <c r="BL5" s="63">
        <v>318.34666666666669</v>
      </c>
      <c r="BM5" s="63">
        <v>318.34666666666669</v>
      </c>
      <c r="BN5" s="63">
        <v>318.34666666666669</v>
      </c>
      <c r="BO5" s="63">
        <v>318.34666666666669</v>
      </c>
      <c r="BP5" s="63">
        <v>318.34666666666669</v>
      </c>
      <c r="BQ5" s="63">
        <v>318.34666666666669</v>
      </c>
      <c r="BR5" s="63">
        <v>318.34666666666669</v>
      </c>
      <c r="BS5" s="63">
        <v>318.34666666666669</v>
      </c>
      <c r="BT5" s="63">
        <v>318.34666666666669</v>
      </c>
      <c r="BU5" s="63">
        <v>318.34666666666669</v>
      </c>
      <c r="BV5" s="63">
        <v>318.34666666666669</v>
      </c>
      <c r="BW5" s="63">
        <v>318.34666666666669</v>
      </c>
      <c r="BX5" s="63">
        <v>318.34666666666669</v>
      </c>
      <c r="BY5" s="63">
        <v>318.34666666666669</v>
      </c>
      <c r="BZ5" s="63">
        <v>318.34666666666669</v>
      </c>
      <c r="CA5" s="63">
        <v>318.34666666666669</v>
      </c>
      <c r="CB5" s="63">
        <v>318.34666666666669</v>
      </c>
      <c r="CC5" s="63">
        <v>318.34666666666669</v>
      </c>
      <c r="CD5" s="63">
        <v>318.34666666666669</v>
      </c>
      <c r="CE5" s="63">
        <v>318.34666666666669</v>
      </c>
      <c r="CF5" s="63">
        <v>318.34666666666669</v>
      </c>
      <c r="CG5" s="63"/>
      <c r="CH5" s="68"/>
      <c r="CI5" s="68"/>
      <c r="CJ5" s="68"/>
      <c r="CK5" s="68"/>
      <c r="CL5" s="68"/>
      <c r="CM5" s="68"/>
      <c r="CN5" s="21"/>
      <c r="CO5" s="21"/>
      <c r="CP5" s="21"/>
      <c r="CQ5" s="21"/>
      <c r="CR5" s="21"/>
      <c r="CS5" s="21"/>
    </row>
    <row r="6" spans="1:97" x14ac:dyDescent="0.25">
      <c r="A6" s="64" t="s">
        <v>55</v>
      </c>
      <c r="B6" s="53"/>
      <c r="C6" s="53"/>
      <c r="D6" s="53"/>
      <c r="E6" s="53"/>
      <c r="F6" s="53"/>
      <c r="G6" s="53"/>
      <c r="H6" s="53"/>
      <c r="I6" s="53"/>
      <c r="J6" s="53">
        <v>318.34666666666669</v>
      </c>
      <c r="K6" s="53">
        <v>318.34666666666669</v>
      </c>
      <c r="L6" s="53">
        <v>318.34666666666669</v>
      </c>
      <c r="M6" s="53">
        <v>318.34666666666669</v>
      </c>
      <c r="N6" s="53">
        <v>318.34666666666669</v>
      </c>
      <c r="O6" s="53">
        <v>318.34666666666669</v>
      </c>
      <c r="P6" s="53">
        <v>318.34666666666669</v>
      </c>
      <c r="Q6" s="53">
        <v>318.34666666666669</v>
      </c>
      <c r="R6" s="53">
        <v>318.34666666666669</v>
      </c>
      <c r="S6" s="53">
        <v>318.34666666666669</v>
      </c>
      <c r="T6" s="53">
        <v>318.34666666666669</v>
      </c>
      <c r="U6" s="53">
        <v>318.34666666666669</v>
      </c>
      <c r="V6" s="53">
        <v>318.34666666666669</v>
      </c>
      <c r="W6" s="53">
        <v>318.34666666666669</v>
      </c>
      <c r="X6" s="53">
        <v>318.34666666666669</v>
      </c>
      <c r="Y6" s="53">
        <v>318.34666666666669</v>
      </c>
      <c r="Z6" s="53">
        <v>318.34666666666669</v>
      </c>
      <c r="AA6" s="53">
        <v>318.34666666666669</v>
      </c>
      <c r="AB6" s="53">
        <v>318.34666666666669</v>
      </c>
      <c r="AC6" s="53">
        <v>318.34666666666669</v>
      </c>
      <c r="AD6" s="53">
        <v>318.34666666666669</v>
      </c>
      <c r="AE6" s="53">
        <v>318.34666666666669</v>
      </c>
      <c r="AF6" s="53">
        <v>318.34666666666669</v>
      </c>
      <c r="AG6" s="53">
        <v>318.34666666666669</v>
      </c>
      <c r="AH6" s="53">
        <v>318.34666666666669</v>
      </c>
      <c r="AI6" s="53">
        <v>318.34666666666669</v>
      </c>
      <c r="AJ6" s="53">
        <v>318.34666666666669</v>
      </c>
      <c r="AK6" s="53">
        <v>318.34666666666669</v>
      </c>
      <c r="AL6" s="53">
        <v>318.34666666666669</v>
      </c>
      <c r="AM6" s="53">
        <v>318.34666666666669</v>
      </c>
      <c r="AN6" s="53">
        <v>318.34666666666669</v>
      </c>
      <c r="AO6" s="53">
        <v>318.34666666666669</v>
      </c>
      <c r="AP6" s="53">
        <v>318.34666666666669</v>
      </c>
      <c r="AQ6" s="53">
        <v>318.34666666666669</v>
      </c>
      <c r="AR6" s="53">
        <v>318.34666666666669</v>
      </c>
      <c r="AS6" s="53">
        <v>318.34666666666669</v>
      </c>
      <c r="AT6" s="53">
        <v>318.34666666666669</v>
      </c>
      <c r="AU6" s="53">
        <v>318.34666666666669</v>
      </c>
      <c r="AV6" s="53">
        <v>318.34666666666669</v>
      </c>
      <c r="AW6" s="53">
        <v>318.34666666666669</v>
      </c>
      <c r="AX6" s="53">
        <v>318.34666666666669</v>
      </c>
      <c r="AY6" s="53">
        <v>318.34666666666669</v>
      </c>
      <c r="AZ6" s="53">
        <v>318.34666666666669</v>
      </c>
      <c r="BA6" s="53">
        <v>318.34666666666669</v>
      </c>
      <c r="BB6" s="53">
        <v>318.34666666666669</v>
      </c>
      <c r="BC6" s="53">
        <v>318.34666666666669</v>
      </c>
      <c r="BD6" s="53">
        <v>318.34666666666669</v>
      </c>
      <c r="BE6" s="53">
        <v>318.34666666666669</v>
      </c>
      <c r="BF6" s="53">
        <v>318.34666666666669</v>
      </c>
      <c r="BG6" s="53">
        <v>318.34666666666669</v>
      </c>
      <c r="BH6" s="53">
        <v>318.34666666666669</v>
      </c>
      <c r="BI6" s="53">
        <v>318.34666666666669</v>
      </c>
      <c r="BJ6" s="53">
        <v>318.34666666666669</v>
      </c>
      <c r="BK6" s="53">
        <v>318.34666666666669</v>
      </c>
      <c r="BL6" s="53">
        <v>318.34666666666669</v>
      </c>
      <c r="BM6" s="53">
        <v>318.34666666666669</v>
      </c>
      <c r="BN6" s="53">
        <v>318.34666666666669</v>
      </c>
      <c r="BO6" s="53">
        <v>318.34666666666669</v>
      </c>
      <c r="BP6" s="53">
        <v>318.34666666666669</v>
      </c>
      <c r="BQ6" s="53">
        <v>318.34666666666669</v>
      </c>
      <c r="BR6" s="53">
        <v>318.34666666666669</v>
      </c>
      <c r="BS6" s="53">
        <v>318.34666666666669</v>
      </c>
      <c r="BT6" s="53">
        <v>318.34666666666669</v>
      </c>
      <c r="BU6" s="53">
        <v>318.34666666666669</v>
      </c>
      <c r="BV6" s="53">
        <v>318.34666666666669</v>
      </c>
      <c r="BW6" s="53">
        <v>318.34666666666669</v>
      </c>
      <c r="BX6" s="53">
        <v>318.34666666666669</v>
      </c>
      <c r="BY6" s="53">
        <v>318.34666666666669</v>
      </c>
      <c r="BZ6" s="53">
        <v>318.34666666666669</v>
      </c>
      <c r="CA6" s="53">
        <v>318.34666666666669</v>
      </c>
      <c r="CB6" s="53">
        <v>318.34666666666669</v>
      </c>
      <c r="CC6" s="53">
        <v>318.34666666666669</v>
      </c>
      <c r="CD6" s="53">
        <v>318.34666666666669</v>
      </c>
      <c r="CE6" s="53">
        <v>318.34666666666669</v>
      </c>
      <c r="CF6" s="53">
        <v>318.34666666666669</v>
      </c>
      <c r="CG6" s="53"/>
      <c r="CH6" s="69"/>
      <c r="CI6" s="69"/>
      <c r="CJ6" s="69"/>
      <c r="CK6" s="69"/>
      <c r="CL6" s="69"/>
      <c r="CM6" s="69"/>
      <c r="CN6" s="21"/>
      <c r="CO6" s="21"/>
      <c r="CP6" s="21"/>
      <c r="CQ6" s="21"/>
      <c r="CR6" s="21"/>
      <c r="CS6" s="21"/>
    </row>
    <row r="7" spans="1:97" x14ac:dyDescent="0.25">
      <c r="A7" s="62">
        <v>2019</v>
      </c>
      <c r="B7" s="63"/>
      <c r="C7" s="63"/>
      <c r="D7" s="63"/>
      <c r="E7" s="63"/>
      <c r="F7" s="63"/>
      <c r="G7" s="63"/>
      <c r="H7" s="63"/>
      <c r="I7" s="63"/>
      <c r="J7" s="63"/>
      <c r="K7" s="63">
        <v>12481.853333333333</v>
      </c>
      <c r="L7" s="63">
        <v>12481.853333333333</v>
      </c>
      <c r="M7" s="63">
        <v>12481.853333333333</v>
      </c>
      <c r="N7" s="63">
        <v>12481.853333333333</v>
      </c>
      <c r="O7" s="63">
        <v>12481.853333333333</v>
      </c>
      <c r="P7" s="63">
        <v>12481.853333333333</v>
      </c>
      <c r="Q7" s="63">
        <v>12481.853333333333</v>
      </c>
      <c r="R7" s="63">
        <v>12481.853333333333</v>
      </c>
      <c r="S7" s="63">
        <v>12481.853333333333</v>
      </c>
      <c r="T7" s="63">
        <v>12481.853333333333</v>
      </c>
      <c r="U7" s="63">
        <v>12481.853333333333</v>
      </c>
      <c r="V7" s="63">
        <v>12481.853333333333</v>
      </c>
      <c r="W7" s="63">
        <v>12481.853333333333</v>
      </c>
      <c r="X7" s="63">
        <v>12481.853333333333</v>
      </c>
      <c r="Y7" s="63">
        <v>12481.853333333333</v>
      </c>
      <c r="Z7" s="63">
        <v>12481.853333333333</v>
      </c>
      <c r="AA7" s="63">
        <v>12481.853333333333</v>
      </c>
      <c r="AB7" s="63">
        <v>12481.853333333333</v>
      </c>
      <c r="AC7" s="63">
        <v>12481.853333333333</v>
      </c>
      <c r="AD7" s="63">
        <v>12481.853333333333</v>
      </c>
      <c r="AE7" s="63">
        <v>12481.853333333333</v>
      </c>
      <c r="AF7" s="63">
        <v>12481.853333333333</v>
      </c>
      <c r="AG7" s="63">
        <v>12481.853333333333</v>
      </c>
      <c r="AH7" s="63">
        <v>12481.853333333333</v>
      </c>
      <c r="AI7" s="63">
        <v>12481.853333333333</v>
      </c>
      <c r="AJ7" s="63">
        <v>12481.853333333333</v>
      </c>
      <c r="AK7" s="63">
        <v>12481.853333333333</v>
      </c>
      <c r="AL7" s="63">
        <v>12481.853333333333</v>
      </c>
      <c r="AM7" s="63">
        <v>12481.853333333333</v>
      </c>
      <c r="AN7" s="63">
        <v>12481.853333333333</v>
      </c>
      <c r="AO7" s="63">
        <v>12481.853333333333</v>
      </c>
      <c r="AP7" s="63">
        <v>12481.853333333333</v>
      </c>
      <c r="AQ7" s="63">
        <v>12481.853333333333</v>
      </c>
      <c r="AR7" s="63">
        <v>12481.853333333333</v>
      </c>
      <c r="AS7" s="63">
        <v>12481.853333333333</v>
      </c>
      <c r="AT7" s="63">
        <v>12481.853333333333</v>
      </c>
      <c r="AU7" s="63">
        <v>12481.853333333333</v>
      </c>
      <c r="AV7" s="63">
        <v>12481.853333333333</v>
      </c>
      <c r="AW7" s="63">
        <v>12481.853333333333</v>
      </c>
      <c r="AX7" s="63">
        <v>12481.853333333333</v>
      </c>
      <c r="AY7" s="63">
        <v>12481.853333333333</v>
      </c>
      <c r="AZ7" s="63">
        <v>12481.853333333333</v>
      </c>
      <c r="BA7" s="63">
        <v>12481.853333333333</v>
      </c>
      <c r="BB7" s="63">
        <v>12481.853333333333</v>
      </c>
      <c r="BC7" s="63">
        <v>12481.853333333333</v>
      </c>
      <c r="BD7" s="63">
        <v>12481.853333333333</v>
      </c>
      <c r="BE7" s="63">
        <v>12481.853333333333</v>
      </c>
      <c r="BF7" s="63">
        <v>12481.853333333333</v>
      </c>
      <c r="BG7" s="63">
        <v>12481.853333333333</v>
      </c>
      <c r="BH7" s="63">
        <v>12481.853333333333</v>
      </c>
      <c r="BI7" s="63">
        <v>12481.853333333333</v>
      </c>
      <c r="BJ7" s="63">
        <v>12481.853333333333</v>
      </c>
      <c r="BK7" s="63">
        <v>12481.853333333333</v>
      </c>
      <c r="BL7" s="63">
        <v>12481.853333333333</v>
      </c>
      <c r="BM7" s="63">
        <v>12481.853333333333</v>
      </c>
      <c r="BN7" s="63">
        <v>12481.853333333333</v>
      </c>
      <c r="BO7" s="63">
        <v>12481.853333333333</v>
      </c>
      <c r="BP7" s="63">
        <v>12481.853333333333</v>
      </c>
      <c r="BQ7" s="63">
        <v>12481.853333333333</v>
      </c>
      <c r="BR7" s="63">
        <v>12481.853333333333</v>
      </c>
      <c r="BS7" s="63">
        <v>12481.853333333333</v>
      </c>
      <c r="BT7" s="63">
        <v>12481.853333333333</v>
      </c>
      <c r="BU7" s="63">
        <v>12481.853333333333</v>
      </c>
      <c r="BV7" s="63">
        <v>12481.853333333333</v>
      </c>
      <c r="BW7" s="63">
        <v>12481.853333333333</v>
      </c>
      <c r="BX7" s="63">
        <v>12481.853333333333</v>
      </c>
      <c r="BY7" s="63">
        <v>12481.853333333333</v>
      </c>
      <c r="BZ7" s="63">
        <v>12481.853333333333</v>
      </c>
      <c r="CA7" s="63">
        <v>12481.853333333333</v>
      </c>
      <c r="CB7" s="63">
        <v>12481.853333333333</v>
      </c>
      <c r="CC7" s="63">
        <v>12481.853333333333</v>
      </c>
      <c r="CD7" s="63">
        <v>12481.853333333333</v>
      </c>
      <c r="CE7" s="63">
        <v>12481.853333333333</v>
      </c>
      <c r="CF7" s="63">
        <v>12481.853333333333</v>
      </c>
      <c r="CG7" s="63">
        <v>12481.853333333333</v>
      </c>
      <c r="CH7" s="68"/>
      <c r="CI7" s="68"/>
      <c r="CJ7" s="68"/>
      <c r="CK7" s="68"/>
      <c r="CL7" s="68"/>
      <c r="CM7" s="68"/>
      <c r="CN7" s="21"/>
      <c r="CO7" s="21"/>
      <c r="CP7" s="21"/>
      <c r="CQ7" s="21"/>
      <c r="CR7" s="21"/>
      <c r="CS7" s="21"/>
    </row>
    <row r="8" spans="1:97" x14ac:dyDescent="0.25">
      <c r="A8" s="64" t="s">
        <v>56</v>
      </c>
      <c r="B8" s="53"/>
      <c r="C8" s="53"/>
      <c r="D8" s="53"/>
      <c r="E8" s="53"/>
      <c r="F8" s="53"/>
      <c r="G8" s="53"/>
      <c r="H8" s="53"/>
      <c r="I8" s="53"/>
      <c r="J8" s="53"/>
      <c r="K8" s="53">
        <v>12481.853333333333</v>
      </c>
      <c r="L8" s="53">
        <v>12481.853333333333</v>
      </c>
      <c r="M8" s="53">
        <v>12481.853333333333</v>
      </c>
      <c r="N8" s="53">
        <v>12481.853333333333</v>
      </c>
      <c r="O8" s="53">
        <v>12481.853333333333</v>
      </c>
      <c r="P8" s="53">
        <v>12481.853333333333</v>
      </c>
      <c r="Q8" s="53">
        <v>12481.853333333333</v>
      </c>
      <c r="R8" s="53">
        <v>12481.853333333333</v>
      </c>
      <c r="S8" s="53">
        <v>12481.853333333333</v>
      </c>
      <c r="T8" s="53">
        <v>12481.853333333333</v>
      </c>
      <c r="U8" s="53">
        <v>12481.853333333333</v>
      </c>
      <c r="V8" s="53">
        <v>12481.853333333333</v>
      </c>
      <c r="W8" s="53">
        <v>12481.853333333333</v>
      </c>
      <c r="X8" s="53">
        <v>12481.853333333333</v>
      </c>
      <c r="Y8" s="53">
        <v>12481.853333333333</v>
      </c>
      <c r="Z8" s="53">
        <v>12481.853333333333</v>
      </c>
      <c r="AA8" s="53">
        <v>12481.853333333333</v>
      </c>
      <c r="AB8" s="53">
        <v>12481.853333333333</v>
      </c>
      <c r="AC8" s="53">
        <v>12481.853333333333</v>
      </c>
      <c r="AD8" s="53">
        <v>12481.853333333333</v>
      </c>
      <c r="AE8" s="53">
        <v>12481.853333333333</v>
      </c>
      <c r="AF8" s="53">
        <v>12481.853333333333</v>
      </c>
      <c r="AG8" s="53">
        <v>12481.853333333333</v>
      </c>
      <c r="AH8" s="53">
        <v>12481.853333333333</v>
      </c>
      <c r="AI8" s="53">
        <v>12481.853333333333</v>
      </c>
      <c r="AJ8" s="53">
        <v>12481.853333333333</v>
      </c>
      <c r="AK8" s="53">
        <v>12481.853333333333</v>
      </c>
      <c r="AL8" s="53">
        <v>12481.853333333333</v>
      </c>
      <c r="AM8" s="53">
        <v>12481.853333333333</v>
      </c>
      <c r="AN8" s="53">
        <v>12481.853333333333</v>
      </c>
      <c r="AO8" s="53">
        <v>12481.853333333333</v>
      </c>
      <c r="AP8" s="53">
        <v>12481.853333333333</v>
      </c>
      <c r="AQ8" s="53">
        <v>12481.853333333333</v>
      </c>
      <c r="AR8" s="53">
        <v>12481.853333333333</v>
      </c>
      <c r="AS8" s="53">
        <v>12481.853333333333</v>
      </c>
      <c r="AT8" s="53">
        <v>12481.853333333333</v>
      </c>
      <c r="AU8" s="53">
        <v>12481.853333333333</v>
      </c>
      <c r="AV8" s="53">
        <v>12481.853333333333</v>
      </c>
      <c r="AW8" s="53">
        <v>12481.853333333333</v>
      </c>
      <c r="AX8" s="53">
        <v>12481.853333333333</v>
      </c>
      <c r="AY8" s="53">
        <v>12481.853333333333</v>
      </c>
      <c r="AZ8" s="53">
        <v>12481.853333333333</v>
      </c>
      <c r="BA8" s="53">
        <v>12481.853333333333</v>
      </c>
      <c r="BB8" s="53">
        <v>12481.853333333333</v>
      </c>
      <c r="BC8" s="53">
        <v>12481.853333333333</v>
      </c>
      <c r="BD8" s="53">
        <v>12481.853333333333</v>
      </c>
      <c r="BE8" s="53">
        <v>12481.853333333333</v>
      </c>
      <c r="BF8" s="53">
        <v>12481.853333333333</v>
      </c>
      <c r="BG8" s="53">
        <v>12481.853333333333</v>
      </c>
      <c r="BH8" s="53">
        <v>12481.853333333333</v>
      </c>
      <c r="BI8" s="53">
        <v>12481.853333333333</v>
      </c>
      <c r="BJ8" s="53">
        <v>12481.853333333333</v>
      </c>
      <c r="BK8" s="53">
        <v>12481.853333333333</v>
      </c>
      <c r="BL8" s="53">
        <v>12481.853333333333</v>
      </c>
      <c r="BM8" s="53">
        <v>12481.853333333333</v>
      </c>
      <c r="BN8" s="53">
        <v>12481.853333333333</v>
      </c>
      <c r="BO8" s="53">
        <v>12481.853333333333</v>
      </c>
      <c r="BP8" s="53">
        <v>12481.853333333333</v>
      </c>
      <c r="BQ8" s="53">
        <v>12481.853333333333</v>
      </c>
      <c r="BR8" s="53">
        <v>12481.853333333333</v>
      </c>
      <c r="BS8" s="53">
        <v>12481.853333333333</v>
      </c>
      <c r="BT8" s="53">
        <v>12481.853333333333</v>
      </c>
      <c r="BU8" s="53">
        <v>12481.853333333333</v>
      </c>
      <c r="BV8" s="53">
        <v>12481.853333333333</v>
      </c>
      <c r="BW8" s="53">
        <v>12481.853333333333</v>
      </c>
      <c r="BX8" s="53">
        <v>12481.853333333333</v>
      </c>
      <c r="BY8" s="53">
        <v>12481.853333333333</v>
      </c>
      <c r="BZ8" s="53">
        <v>12481.853333333333</v>
      </c>
      <c r="CA8" s="53">
        <v>12481.853333333333</v>
      </c>
      <c r="CB8" s="53">
        <v>12481.853333333333</v>
      </c>
      <c r="CC8" s="53">
        <v>12481.853333333333</v>
      </c>
      <c r="CD8" s="53">
        <v>12481.853333333333</v>
      </c>
      <c r="CE8" s="53">
        <v>12481.853333333333</v>
      </c>
      <c r="CF8" s="53">
        <v>12481.853333333333</v>
      </c>
      <c r="CG8" s="53">
        <v>12481.853333333333</v>
      </c>
      <c r="CH8" s="69"/>
      <c r="CI8" s="69"/>
      <c r="CJ8" s="69"/>
      <c r="CK8" s="69"/>
      <c r="CL8" s="69"/>
      <c r="CM8" s="69"/>
      <c r="CN8" s="21"/>
      <c r="CO8" s="21"/>
      <c r="CP8" s="21"/>
      <c r="CQ8" s="21"/>
      <c r="CR8" s="21"/>
      <c r="CS8" s="21"/>
    </row>
    <row r="9" spans="1:97" x14ac:dyDescent="0.25">
      <c r="A9" s="65" t="s">
        <v>57</v>
      </c>
      <c r="B9" s="66"/>
      <c r="C9" s="66"/>
      <c r="D9" s="66"/>
      <c r="E9" s="66"/>
      <c r="F9" s="66"/>
      <c r="G9" s="66"/>
      <c r="H9" s="66"/>
      <c r="I9" s="66">
        <v>1795.9733333333334</v>
      </c>
      <c r="J9" s="66">
        <v>2114.3200000000002</v>
      </c>
      <c r="K9" s="66">
        <v>14596.173333333332</v>
      </c>
      <c r="L9" s="66">
        <v>14596.173333333332</v>
      </c>
      <c r="M9" s="66">
        <v>14596.173333333332</v>
      </c>
      <c r="N9" s="66">
        <v>14596.173333333332</v>
      </c>
      <c r="O9" s="66">
        <v>14596.173333333332</v>
      </c>
      <c r="P9" s="66">
        <v>14596.173333333332</v>
      </c>
      <c r="Q9" s="66">
        <v>14596.173333333332</v>
      </c>
      <c r="R9" s="66">
        <v>14596.173333333332</v>
      </c>
      <c r="S9" s="66">
        <v>14596.173333333332</v>
      </c>
      <c r="T9" s="66">
        <v>14596.173333333332</v>
      </c>
      <c r="U9" s="66">
        <v>14596.173333333332</v>
      </c>
      <c r="V9" s="66">
        <v>14596.173333333332</v>
      </c>
      <c r="W9" s="66">
        <v>14596.173333333332</v>
      </c>
      <c r="X9" s="66">
        <v>14596.173333333332</v>
      </c>
      <c r="Y9" s="66">
        <v>14596.173333333332</v>
      </c>
      <c r="Z9" s="66">
        <v>14596.173333333332</v>
      </c>
      <c r="AA9" s="66">
        <v>14596.173333333332</v>
      </c>
      <c r="AB9" s="66">
        <v>14596.173333333332</v>
      </c>
      <c r="AC9" s="66">
        <v>14596.173333333332</v>
      </c>
      <c r="AD9" s="66">
        <v>14596.173333333332</v>
      </c>
      <c r="AE9" s="66">
        <v>14596.173333333332</v>
      </c>
      <c r="AF9" s="66">
        <v>14596.173333333332</v>
      </c>
      <c r="AG9" s="66">
        <v>14596.173333333332</v>
      </c>
      <c r="AH9" s="66">
        <v>14596.173333333332</v>
      </c>
      <c r="AI9" s="66">
        <v>14596.173333333332</v>
      </c>
      <c r="AJ9" s="66">
        <v>14596.173333333332</v>
      </c>
      <c r="AK9" s="66">
        <v>14596.173333333332</v>
      </c>
      <c r="AL9" s="66">
        <v>14596.173333333332</v>
      </c>
      <c r="AM9" s="66">
        <v>14596.173333333332</v>
      </c>
      <c r="AN9" s="66">
        <v>14596.173333333332</v>
      </c>
      <c r="AO9" s="66">
        <v>14596.173333333332</v>
      </c>
      <c r="AP9" s="66">
        <v>14596.173333333332</v>
      </c>
      <c r="AQ9" s="66">
        <v>14596.173333333332</v>
      </c>
      <c r="AR9" s="66">
        <v>14596.173333333332</v>
      </c>
      <c r="AS9" s="66">
        <v>14596.173333333332</v>
      </c>
      <c r="AT9" s="66">
        <v>14596.173333333332</v>
      </c>
      <c r="AU9" s="66">
        <v>14596.173333333332</v>
      </c>
      <c r="AV9" s="66">
        <v>14596.173333333332</v>
      </c>
      <c r="AW9" s="66">
        <v>14596.173333333332</v>
      </c>
      <c r="AX9" s="66">
        <v>14596.173333333332</v>
      </c>
      <c r="AY9" s="66">
        <v>14596.173333333332</v>
      </c>
      <c r="AZ9" s="66">
        <v>14596.173333333332</v>
      </c>
      <c r="BA9" s="66">
        <v>14596.173333333332</v>
      </c>
      <c r="BB9" s="66">
        <v>14596.173333333332</v>
      </c>
      <c r="BC9" s="66">
        <v>14596.173333333332</v>
      </c>
      <c r="BD9" s="66">
        <v>14596.173333333332</v>
      </c>
      <c r="BE9" s="66">
        <v>14596.173333333332</v>
      </c>
      <c r="BF9" s="66">
        <v>14596.173333333332</v>
      </c>
      <c r="BG9" s="66">
        <v>14596.173333333332</v>
      </c>
      <c r="BH9" s="66">
        <v>14596.173333333332</v>
      </c>
      <c r="BI9" s="66">
        <v>14596.173333333332</v>
      </c>
      <c r="BJ9" s="66">
        <v>14596.173333333332</v>
      </c>
      <c r="BK9" s="66">
        <v>14596.173333333332</v>
      </c>
      <c r="BL9" s="66">
        <v>14596.173333333332</v>
      </c>
      <c r="BM9" s="66">
        <v>14596.173333333332</v>
      </c>
      <c r="BN9" s="66">
        <v>14596.173333333332</v>
      </c>
      <c r="BO9" s="66">
        <v>14596.173333333332</v>
      </c>
      <c r="BP9" s="66">
        <v>14596.173333333332</v>
      </c>
      <c r="BQ9" s="66">
        <v>14596.173333333332</v>
      </c>
      <c r="BR9" s="66">
        <v>14596.173333333332</v>
      </c>
      <c r="BS9" s="66">
        <v>14596.173333333332</v>
      </c>
      <c r="BT9" s="66">
        <v>14596.173333333332</v>
      </c>
      <c r="BU9" s="66">
        <v>14596.173333333332</v>
      </c>
      <c r="BV9" s="66">
        <v>14596.173333333332</v>
      </c>
      <c r="BW9" s="66">
        <v>14596.173333333332</v>
      </c>
      <c r="BX9" s="66">
        <v>14596.173333333332</v>
      </c>
      <c r="BY9" s="66">
        <v>14596.173333333332</v>
      </c>
      <c r="BZ9" s="66">
        <v>14596.173333333332</v>
      </c>
      <c r="CA9" s="66">
        <v>14596.173333333332</v>
      </c>
      <c r="CB9" s="66">
        <v>14596.173333333332</v>
      </c>
      <c r="CC9" s="66">
        <v>14596.173333333332</v>
      </c>
      <c r="CD9" s="66">
        <v>14596.173333333332</v>
      </c>
      <c r="CE9" s="66">
        <v>14596.173333333332</v>
      </c>
      <c r="CF9" s="66">
        <v>12800.199999999999</v>
      </c>
      <c r="CG9" s="66">
        <v>12481.853333333333</v>
      </c>
      <c r="CH9" s="68"/>
      <c r="CI9" s="68"/>
      <c r="CJ9" s="68"/>
      <c r="CK9" s="68"/>
      <c r="CL9" s="68"/>
      <c r="CM9" s="68"/>
      <c r="CN9" s="21"/>
      <c r="CO9" s="21"/>
      <c r="CP9" s="21"/>
      <c r="CQ9" s="21"/>
      <c r="CR9" s="21"/>
      <c r="CS9" s="21"/>
    </row>
    <row r="10" spans="1:97" x14ac:dyDescent="0.25">
      <c r="CH10" s="21"/>
      <c r="CI10" s="21"/>
      <c r="CJ10" s="21"/>
      <c r="CK10" s="21"/>
      <c r="CL10" s="21"/>
      <c r="CM10" s="21"/>
      <c r="CN10" s="21"/>
      <c r="CO10" s="21"/>
      <c r="CP10" s="21"/>
      <c r="CQ10" s="21"/>
      <c r="CR10" s="21"/>
      <c r="CS10" s="21"/>
    </row>
  </sheetData>
  <sheetProtection algorithmName="SHA-512" hashValue="s8PDZbmILzwms5KlORBB72PFlN6IIsfaNermWxy8Y5rMXEVbrHjc2sNgHvGwvjewhEOiWrU6Kh9OnQcBoWHAhA==" saltValue="ulSWU9qOGK9ctCfuowFN9A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O10"/>
  <sheetViews>
    <sheetView showGridLines="0" zoomScale="90" zoomScaleNormal="90" workbookViewId="0"/>
  </sheetViews>
  <sheetFormatPr defaultRowHeight="15" x14ac:dyDescent="0.25"/>
  <cols>
    <col min="1" max="1" width="36" style="18" bestFit="1" customWidth="1"/>
    <col min="2" max="8" width="5.5703125" style="18" bestFit="1" customWidth="1"/>
    <col min="9" max="10" width="7" style="18" bestFit="1" customWidth="1"/>
    <col min="11" max="85" width="8.140625" style="18" bestFit="1" customWidth="1"/>
    <col min="86" max="16384" width="9.140625" style="18"/>
  </cols>
  <sheetData>
    <row r="1" spans="1:93" x14ac:dyDescent="0.25">
      <c r="A1" s="59"/>
      <c r="B1" s="59">
        <v>2010</v>
      </c>
      <c r="C1" s="59">
        <v>2011</v>
      </c>
      <c r="D1" s="59">
        <v>2012</v>
      </c>
      <c r="E1" s="59">
        <v>2013</v>
      </c>
      <c r="F1" s="59">
        <v>2014</v>
      </c>
      <c r="G1" s="59">
        <v>2015</v>
      </c>
      <c r="H1" s="59">
        <v>2016</v>
      </c>
      <c r="I1" s="59">
        <v>2017</v>
      </c>
      <c r="J1" s="59">
        <v>2018</v>
      </c>
      <c r="K1" s="59">
        <v>2019</v>
      </c>
      <c r="L1" s="59">
        <v>2020</v>
      </c>
      <c r="M1" s="59">
        <v>2021</v>
      </c>
      <c r="N1" s="59">
        <v>2022</v>
      </c>
      <c r="O1" s="59">
        <v>2023</v>
      </c>
      <c r="P1" s="59">
        <v>2024</v>
      </c>
      <c r="Q1" s="59">
        <v>2025</v>
      </c>
      <c r="R1" s="59">
        <v>2026</v>
      </c>
      <c r="S1" s="59">
        <v>2027</v>
      </c>
      <c r="T1" s="59">
        <v>2028</v>
      </c>
      <c r="U1" s="59">
        <v>2029</v>
      </c>
      <c r="V1" s="59">
        <v>2030</v>
      </c>
      <c r="W1" s="59">
        <v>2031</v>
      </c>
      <c r="X1" s="59">
        <v>2032</v>
      </c>
      <c r="Y1" s="59">
        <v>2033</v>
      </c>
      <c r="Z1" s="59">
        <v>2034</v>
      </c>
      <c r="AA1" s="59">
        <v>2035</v>
      </c>
      <c r="AB1" s="59">
        <v>2036</v>
      </c>
      <c r="AC1" s="59">
        <v>2037</v>
      </c>
      <c r="AD1" s="59">
        <v>2038</v>
      </c>
      <c r="AE1" s="59">
        <v>2039</v>
      </c>
      <c r="AF1" s="59">
        <v>2040</v>
      </c>
      <c r="AG1" s="59">
        <v>2041</v>
      </c>
      <c r="AH1" s="59">
        <v>2042</v>
      </c>
      <c r="AI1" s="59">
        <v>2043</v>
      </c>
      <c r="AJ1" s="59">
        <v>2044</v>
      </c>
      <c r="AK1" s="59">
        <v>2045</v>
      </c>
      <c r="AL1" s="59">
        <v>2046</v>
      </c>
      <c r="AM1" s="59">
        <v>2047</v>
      </c>
      <c r="AN1" s="59">
        <v>2048</v>
      </c>
      <c r="AO1" s="59">
        <v>2049</v>
      </c>
      <c r="AP1" s="59">
        <v>2050</v>
      </c>
      <c r="AQ1" s="59">
        <v>2051</v>
      </c>
      <c r="AR1" s="59">
        <v>2052</v>
      </c>
      <c r="AS1" s="59">
        <v>2053</v>
      </c>
      <c r="AT1" s="59">
        <v>2054</v>
      </c>
      <c r="AU1" s="59">
        <v>2055</v>
      </c>
      <c r="AV1" s="59">
        <v>2056</v>
      </c>
      <c r="AW1" s="59">
        <v>2057</v>
      </c>
      <c r="AX1" s="59">
        <v>2058</v>
      </c>
      <c r="AY1" s="59">
        <v>2059</v>
      </c>
      <c r="AZ1" s="59">
        <v>2060</v>
      </c>
      <c r="BA1" s="59">
        <v>2061</v>
      </c>
      <c r="BB1" s="59">
        <v>2062</v>
      </c>
      <c r="BC1" s="59">
        <v>2063</v>
      </c>
      <c r="BD1" s="59">
        <v>2064</v>
      </c>
      <c r="BE1" s="59">
        <v>2065</v>
      </c>
      <c r="BF1" s="59">
        <v>2066</v>
      </c>
      <c r="BG1" s="59">
        <v>2067</v>
      </c>
      <c r="BH1" s="59">
        <v>2068</v>
      </c>
      <c r="BI1" s="59">
        <v>2069</v>
      </c>
      <c r="BJ1" s="59">
        <v>2070</v>
      </c>
      <c r="BK1" s="59">
        <v>2071</v>
      </c>
      <c r="BL1" s="59">
        <v>2072</v>
      </c>
      <c r="BM1" s="59">
        <v>2073</v>
      </c>
      <c r="BN1" s="59">
        <v>2074</v>
      </c>
      <c r="BO1" s="59">
        <v>2075</v>
      </c>
      <c r="BP1" s="59">
        <v>2076</v>
      </c>
      <c r="BQ1" s="59">
        <v>2077</v>
      </c>
      <c r="BR1" s="59">
        <v>2078</v>
      </c>
      <c r="BS1" s="59">
        <v>2079</v>
      </c>
      <c r="BT1" s="59">
        <v>2080</v>
      </c>
      <c r="BU1" s="59">
        <v>2081</v>
      </c>
      <c r="BV1" s="59">
        <v>2082</v>
      </c>
      <c r="BW1" s="59">
        <v>2083</v>
      </c>
      <c r="BX1" s="59">
        <v>2084</v>
      </c>
      <c r="BY1" s="59">
        <v>2085</v>
      </c>
      <c r="BZ1" s="59">
        <v>2086</v>
      </c>
      <c r="CA1" s="59">
        <v>2087</v>
      </c>
      <c r="CB1" s="59">
        <v>2088</v>
      </c>
      <c r="CC1" s="59">
        <v>2089</v>
      </c>
      <c r="CD1" s="59">
        <v>2090</v>
      </c>
      <c r="CE1" s="59">
        <v>2091</v>
      </c>
      <c r="CF1" s="59">
        <v>2092</v>
      </c>
      <c r="CG1" s="59">
        <v>2093</v>
      </c>
      <c r="CH1" s="67"/>
      <c r="CI1" s="67"/>
      <c r="CJ1" s="67"/>
      <c r="CK1" s="67"/>
      <c r="CL1" s="67"/>
      <c r="CM1" s="67"/>
      <c r="CN1" s="21"/>
      <c r="CO1" s="21"/>
    </row>
    <row r="2" spans="1:93" x14ac:dyDescent="0.25">
      <c r="A2" s="60"/>
      <c r="B2" s="61">
        <v>0</v>
      </c>
      <c r="C2" s="61">
        <v>0</v>
      </c>
      <c r="D2" s="61">
        <v>0</v>
      </c>
      <c r="E2" s="61">
        <v>0</v>
      </c>
      <c r="F2" s="61">
        <v>0</v>
      </c>
      <c r="G2" s="61">
        <v>0</v>
      </c>
      <c r="H2" s="61">
        <v>0</v>
      </c>
      <c r="I2" s="61">
        <v>1827.4028666666668</v>
      </c>
      <c r="J2" s="61">
        <v>2145.7495333333336</v>
      </c>
      <c r="K2" s="61">
        <v>14420.165241203656</v>
      </c>
      <c r="L2" s="61">
        <v>14420.165241203656</v>
      </c>
      <c r="M2" s="61">
        <v>14420.165241203656</v>
      </c>
      <c r="N2" s="61">
        <v>14420.165241203656</v>
      </c>
      <c r="O2" s="61">
        <v>14420.165241203656</v>
      </c>
      <c r="P2" s="61">
        <v>14420.165241203656</v>
      </c>
      <c r="Q2" s="61">
        <v>14420.165241203656</v>
      </c>
      <c r="R2" s="61">
        <v>14420.165241203656</v>
      </c>
      <c r="S2" s="61">
        <v>14420.165241203656</v>
      </c>
      <c r="T2" s="61">
        <v>14420.165241203656</v>
      </c>
      <c r="U2" s="61">
        <v>14420.165241203656</v>
      </c>
      <c r="V2" s="61">
        <v>14420.165241203656</v>
      </c>
      <c r="W2" s="61">
        <v>14420.165241203656</v>
      </c>
      <c r="X2" s="61">
        <v>14420.165241203656</v>
      </c>
      <c r="Y2" s="61">
        <v>14420.165241203656</v>
      </c>
      <c r="Z2" s="61">
        <v>14420.165241203656</v>
      </c>
      <c r="AA2" s="61">
        <v>14420.165241203656</v>
      </c>
      <c r="AB2" s="61">
        <v>14420.165241203656</v>
      </c>
      <c r="AC2" s="61">
        <v>14420.165241203656</v>
      </c>
      <c r="AD2" s="61">
        <v>14420.165241203656</v>
      </c>
      <c r="AE2" s="61">
        <v>14420.165241203656</v>
      </c>
      <c r="AF2" s="61">
        <v>14420.165241203656</v>
      </c>
      <c r="AG2" s="61">
        <v>14420.165241203656</v>
      </c>
      <c r="AH2" s="61">
        <v>14420.165241203656</v>
      </c>
      <c r="AI2" s="61">
        <v>14420.165241203656</v>
      </c>
      <c r="AJ2" s="61">
        <v>14420.165241203656</v>
      </c>
      <c r="AK2" s="61">
        <v>14420.165241203656</v>
      </c>
      <c r="AL2" s="61">
        <v>14420.165241203656</v>
      </c>
      <c r="AM2" s="61">
        <v>14420.165241203656</v>
      </c>
      <c r="AN2" s="61">
        <v>14420.165241203656</v>
      </c>
      <c r="AO2" s="61">
        <v>14420.165241203656</v>
      </c>
      <c r="AP2" s="61">
        <v>14420.165241203656</v>
      </c>
      <c r="AQ2" s="61">
        <v>14420.165241203656</v>
      </c>
      <c r="AR2" s="61">
        <v>14420.165241203656</v>
      </c>
      <c r="AS2" s="61">
        <v>14420.165241203656</v>
      </c>
      <c r="AT2" s="61">
        <v>14420.165241203656</v>
      </c>
      <c r="AU2" s="61">
        <v>14420.165241203656</v>
      </c>
      <c r="AV2" s="61">
        <v>14420.165241203656</v>
      </c>
      <c r="AW2" s="61">
        <v>14420.165241203656</v>
      </c>
      <c r="AX2" s="61">
        <v>14420.165241203656</v>
      </c>
      <c r="AY2" s="61">
        <v>14420.165241203656</v>
      </c>
      <c r="AZ2" s="61">
        <v>14420.165241203656</v>
      </c>
      <c r="BA2" s="61">
        <v>14420.165241203656</v>
      </c>
      <c r="BB2" s="61">
        <v>14420.165241203656</v>
      </c>
      <c r="BC2" s="61">
        <v>14420.165241203656</v>
      </c>
      <c r="BD2" s="61">
        <v>14420.165241203656</v>
      </c>
      <c r="BE2" s="61">
        <v>14420.165241203656</v>
      </c>
      <c r="BF2" s="61">
        <v>14420.165241203656</v>
      </c>
      <c r="BG2" s="61">
        <v>14420.165241203656</v>
      </c>
      <c r="BH2" s="61">
        <v>14420.165241203656</v>
      </c>
      <c r="BI2" s="61">
        <v>14420.165241203656</v>
      </c>
      <c r="BJ2" s="61">
        <v>14420.165241203656</v>
      </c>
      <c r="BK2" s="61">
        <v>14420.165241203656</v>
      </c>
      <c r="BL2" s="61">
        <v>14420.165241203656</v>
      </c>
      <c r="BM2" s="61">
        <v>14420.165241203656</v>
      </c>
      <c r="BN2" s="61">
        <v>14420.165241203656</v>
      </c>
      <c r="BO2" s="61">
        <v>14420.165241203656</v>
      </c>
      <c r="BP2" s="61">
        <v>14420.165241203656</v>
      </c>
      <c r="BQ2" s="61">
        <v>14420.165241203656</v>
      </c>
      <c r="BR2" s="61">
        <v>14420.165241203656</v>
      </c>
      <c r="BS2" s="61">
        <v>14420.165241203656</v>
      </c>
      <c r="BT2" s="61">
        <v>14420.165241203656</v>
      </c>
      <c r="BU2" s="61">
        <v>14420.165241203656</v>
      </c>
      <c r="BV2" s="61">
        <v>14420.165241203656</v>
      </c>
      <c r="BW2" s="61">
        <v>14420.165241203656</v>
      </c>
      <c r="BX2" s="61">
        <v>14420.165241203656</v>
      </c>
      <c r="BY2" s="61">
        <v>14420.165241203656</v>
      </c>
      <c r="BZ2" s="61">
        <v>14420.165241203656</v>
      </c>
      <c r="CA2" s="61">
        <v>14420.165241203656</v>
      </c>
      <c r="CB2" s="61">
        <v>14420.165241203656</v>
      </c>
      <c r="CC2" s="61">
        <v>14420.165241203656</v>
      </c>
      <c r="CD2" s="61">
        <v>14420.165241203656</v>
      </c>
      <c r="CE2" s="61">
        <v>14420.165241203656</v>
      </c>
      <c r="CF2" s="61">
        <v>12592.762374536989</v>
      </c>
      <c r="CG2" s="61">
        <v>12274.415707870323</v>
      </c>
      <c r="CH2" s="68"/>
      <c r="CI2" s="68"/>
      <c r="CJ2" s="68"/>
      <c r="CK2" s="68"/>
      <c r="CL2" s="68"/>
      <c r="CM2" s="68"/>
      <c r="CN2" s="21"/>
      <c r="CO2" s="21"/>
    </row>
    <row r="3" spans="1:93" x14ac:dyDescent="0.25">
      <c r="A3" s="62">
        <v>2017</v>
      </c>
      <c r="B3" s="63">
        <v>0</v>
      </c>
      <c r="C3" s="63">
        <v>0</v>
      </c>
      <c r="D3" s="63">
        <v>0</v>
      </c>
      <c r="E3" s="63">
        <v>0</v>
      </c>
      <c r="F3" s="63">
        <v>0</v>
      </c>
      <c r="G3" s="63">
        <v>0</v>
      </c>
      <c r="H3" s="63">
        <v>0</v>
      </c>
      <c r="I3" s="63">
        <v>1827.4028666666668</v>
      </c>
      <c r="J3" s="63">
        <v>1827.4028666666668</v>
      </c>
      <c r="K3" s="63">
        <v>1827.4028666666668</v>
      </c>
      <c r="L3" s="63">
        <v>1827.4028666666668</v>
      </c>
      <c r="M3" s="63">
        <v>1827.4028666666668</v>
      </c>
      <c r="N3" s="63">
        <v>1827.4028666666668</v>
      </c>
      <c r="O3" s="63">
        <v>1827.4028666666668</v>
      </c>
      <c r="P3" s="63">
        <v>1827.4028666666668</v>
      </c>
      <c r="Q3" s="63">
        <v>1827.4028666666668</v>
      </c>
      <c r="R3" s="63">
        <v>1827.4028666666668</v>
      </c>
      <c r="S3" s="63">
        <v>1827.4028666666668</v>
      </c>
      <c r="T3" s="63">
        <v>1827.4028666666668</v>
      </c>
      <c r="U3" s="63">
        <v>1827.4028666666668</v>
      </c>
      <c r="V3" s="63">
        <v>1827.4028666666668</v>
      </c>
      <c r="W3" s="63">
        <v>1827.4028666666668</v>
      </c>
      <c r="X3" s="63">
        <v>1827.4028666666668</v>
      </c>
      <c r="Y3" s="63">
        <v>1827.4028666666668</v>
      </c>
      <c r="Z3" s="63">
        <v>1827.4028666666668</v>
      </c>
      <c r="AA3" s="63">
        <v>1827.4028666666668</v>
      </c>
      <c r="AB3" s="63">
        <v>1827.4028666666668</v>
      </c>
      <c r="AC3" s="63">
        <v>1827.4028666666668</v>
      </c>
      <c r="AD3" s="63">
        <v>1827.4028666666668</v>
      </c>
      <c r="AE3" s="63">
        <v>1827.4028666666668</v>
      </c>
      <c r="AF3" s="63">
        <v>1827.4028666666668</v>
      </c>
      <c r="AG3" s="63">
        <v>1827.4028666666668</v>
      </c>
      <c r="AH3" s="63">
        <v>1827.4028666666668</v>
      </c>
      <c r="AI3" s="63">
        <v>1827.4028666666668</v>
      </c>
      <c r="AJ3" s="63">
        <v>1827.4028666666668</v>
      </c>
      <c r="AK3" s="63">
        <v>1827.4028666666668</v>
      </c>
      <c r="AL3" s="63">
        <v>1827.4028666666668</v>
      </c>
      <c r="AM3" s="63">
        <v>1827.4028666666668</v>
      </c>
      <c r="AN3" s="63">
        <v>1827.4028666666668</v>
      </c>
      <c r="AO3" s="63">
        <v>1827.4028666666668</v>
      </c>
      <c r="AP3" s="63">
        <v>1827.4028666666668</v>
      </c>
      <c r="AQ3" s="63">
        <v>1827.4028666666668</v>
      </c>
      <c r="AR3" s="63">
        <v>1827.4028666666668</v>
      </c>
      <c r="AS3" s="63">
        <v>1827.4028666666668</v>
      </c>
      <c r="AT3" s="63">
        <v>1827.4028666666668</v>
      </c>
      <c r="AU3" s="63">
        <v>1827.4028666666668</v>
      </c>
      <c r="AV3" s="63">
        <v>1827.4028666666668</v>
      </c>
      <c r="AW3" s="63">
        <v>1827.4028666666668</v>
      </c>
      <c r="AX3" s="63">
        <v>1827.4028666666668</v>
      </c>
      <c r="AY3" s="63">
        <v>1827.4028666666668</v>
      </c>
      <c r="AZ3" s="63">
        <v>1827.4028666666668</v>
      </c>
      <c r="BA3" s="63">
        <v>1827.4028666666668</v>
      </c>
      <c r="BB3" s="63">
        <v>1827.4028666666668</v>
      </c>
      <c r="BC3" s="63">
        <v>1827.4028666666668</v>
      </c>
      <c r="BD3" s="63">
        <v>1827.4028666666668</v>
      </c>
      <c r="BE3" s="63">
        <v>1827.4028666666668</v>
      </c>
      <c r="BF3" s="63">
        <v>1827.4028666666668</v>
      </c>
      <c r="BG3" s="63">
        <v>1827.4028666666668</v>
      </c>
      <c r="BH3" s="63">
        <v>1827.4028666666668</v>
      </c>
      <c r="BI3" s="63">
        <v>1827.4028666666668</v>
      </c>
      <c r="BJ3" s="63">
        <v>1827.4028666666668</v>
      </c>
      <c r="BK3" s="63">
        <v>1827.4028666666668</v>
      </c>
      <c r="BL3" s="63">
        <v>1827.4028666666668</v>
      </c>
      <c r="BM3" s="63">
        <v>1827.4028666666668</v>
      </c>
      <c r="BN3" s="63">
        <v>1827.4028666666668</v>
      </c>
      <c r="BO3" s="63">
        <v>1827.4028666666668</v>
      </c>
      <c r="BP3" s="63">
        <v>1827.4028666666668</v>
      </c>
      <c r="BQ3" s="63">
        <v>1827.4028666666668</v>
      </c>
      <c r="BR3" s="63">
        <v>1827.4028666666668</v>
      </c>
      <c r="BS3" s="63">
        <v>1827.4028666666668</v>
      </c>
      <c r="BT3" s="63">
        <v>1827.4028666666668</v>
      </c>
      <c r="BU3" s="63">
        <v>1827.4028666666668</v>
      </c>
      <c r="BV3" s="63">
        <v>1827.4028666666668</v>
      </c>
      <c r="BW3" s="63">
        <v>1827.4028666666668</v>
      </c>
      <c r="BX3" s="63">
        <v>1827.4028666666668</v>
      </c>
      <c r="BY3" s="63">
        <v>1827.4028666666668</v>
      </c>
      <c r="BZ3" s="63">
        <v>1827.4028666666668</v>
      </c>
      <c r="CA3" s="63">
        <v>1827.4028666666668</v>
      </c>
      <c r="CB3" s="63">
        <v>1827.4028666666668</v>
      </c>
      <c r="CC3" s="63">
        <v>1827.4028666666668</v>
      </c>
      <c r="CD3" s="63">
        <v>1827.4028666666668</v>
      </c>
      <c r="CE3" s="63">
        <v>1827.4028666666668</v>
      </c>
      <c r="CF3" s="63">
        <v>0</v>
      </c>
      <c r="CG3" s="63">
        <v>0</v>
      </c>
      <c r="CH3" s="68"/>
      <c r="CI3" s="68"/>
      <c r="CJ3" s="68"/>
      <c r="CK3" s="68"/>
      <c r="CL3" s="68"/>
      <c r="CM3" s="68"/>
      <c r="CN3" s="21"/>
      <c r="CO3" s="21"/>
    </row>
    <row r="4" spans="1:93" x14ac:dyDescent="0.25">
      <c r="A4" s="64" t="s">
        <v>55</v>
      </c>
      <c r="B4" s="53">
        <v>0</v>
      </c>
      <c r="C4" s="53">
        <v>0</v>
      </c>
      <c r="D4" s="53">
        <v>0</v>
      </c>
      <c r="E4" s="53">
        <v>0</v>
      </c>
      <c r="F4" s="53">
        <v>0</v>
      </c>
      <c r="G4" s="53">
        <v>0</v>
      </c>
      <c r="H4" s="53">
        <v>0</v>
      </c>
      <c r="I4" s="53">
        <v>1827.4028666666668</v>
      </c>
      <c r="J4" s="53">
        <v>1827.4028666666668</v>
      </c>
      <c r="K4" s="53">
        <v>1827.4028666666668</v>
      </c>
      <c r="L4" s="53">
        <v>1827.4028666666668</v>
      </c>
      <c r="M4" s="53">
        <v>1827.4028666666668</v>
      </c>
      <c r="N4" s="53">
        <v>1827.4028666666668</v>
      </c>
      <c r="O4" s="53">
        <v>1827.4028666666668</v>
      </c>
      <c r="P4" s="53">
        <v>1827.4028666666668</v>
      </c>
      <c r="Q4" s="53">
        <v>1827.4028666666668</v>
      </c>
      <c r="R4" s="53">
        <v>1827.4028666666668</v>
      </c>
      <c r="S4" s="53">
        <v>1827.4028666666668</v>
      </c>
      <c r="T4" s="53">
        <v>1827.4028666666668</v>
      </c>
      <c r="U4" s="53">
        <v>1827.4028666666668</v>
      </c>
      <c r="V4" s="53">
        <v>1827.4028666666668</v>
      </c>
      <c r="W4" s="53">
        <v>1827.4028666666668</v>
      </c>
      <c r="X4" s="53">
        <v>1827.4028666666668</v>
      </c>
      <c r="Y4" s="53">
        <v>1827.4028666666668</v>
      </c>
      <c r="Z4" s="53">
        <v>1827.4028666666668</v>
      </c>
      <c r="AA4" s="53">
        <v>1827.4028666666668</v>
      </c>
      <c r="AB4" s="53">
        <v>1827.4028666666668</v>
      </c>
      <c r="AC4" s="53">
        <v>1827.4028666666668</v>
      </c>
      <c r="AD4" s="53">
        <v>1827.4028666666668</v>
      </c>
      <c r="AE4" s="53">
        <v>1827.4028666666668</v>
      </c>
      <c r="AF4" s="53">
        <v>1827.4028666666668</v>
      </c>
      <c r="AG4" s="53">
        <v>1827.4028666666668</v>
      </c>
      <c r="AH4" s="53">
        <v>1827.4028666666668</v>
      </c>
      <c r="AI4" s="53">
        <v>1827.4028666666668</v>
      </c>
      <c r="AJ4" s="53">
        <v>1827.4028666666668</v>
      </c>
      <c r="AK4" s="53">
        <v>1827.4028666666668</v>
      </c>
      <c r="AL4" s="53">
        <v>1827.4028666666668</v>
      </c>
      <c r="AM4" s="53">
        <v>1827.4028666666668</v>
      </c>
      <c r="AN4" s="53">
        <v>1827.4028666666668</v>
      </c>
      <c r="AO4" s="53">
        <v>1827.4028666666668</v>
      </c>
      <c r="AP4" s="53">
        <v>1827.4028666666668</v>
      </c>
      <c r="AQ4" s="53">
        <v>1827.4028666666668</v>
      </c>
      <c r="AR4" s="53">
        <v>1827.4028666666668</v>
      </c>
      <c r="AS4" s="53">
        <v>1827.4028666666668</v>
      </c>
      <c r="AT4" s="53">
        <v>1827.4028666666668</v>
      </c>
      <c r="AU4" s="53">
        <v>1827.4028666666668</v>
      </c>
      <c r="AV4" s="53">
        <v>1827.4028666666668</v>
      </c>
      <c r="AW4" s="53">
        <v>1827.4028666666668</v>
      </c>
      <c r="AX4" s="53">
        <v>1827.4028666666668</v>
      </c>
      <c r="AY4" s="53">
        <v>1827.4028666666668</v>
      </c>
      <c r="AZ4" s="53">
        <v>1827.4028666666668</v>
      </c>
      <c r="BA4" s="53">
        <v>1827.4028666666668</v>
      </c>
      <c r="BB4" s="53">
        <v>1827.4028666666668</v>
      </c>
      <c r="BC4" s="53">
        <v>1827.4028666666668</v>
      </c>
      <c r="BD4" s="53">
        <v>1827.4028666666668</v>
      </c>
      <c r="BE4" s="53">
        <v>1827.4028666666668</v>
      </c>
      <c r="BF4" s="53">
        <v>1827.4028666666668</v>
      </c>
      <c r="BG4" s="53">
        <v>1827.4028666666668</v>
      </c>
      <c r="BH4" s="53">
        <v>1827.4028666666668</v>
      </c>
      <c r="BI4" s="53">
        <v>1827.4028666666668</v>
      </c>
      <c r="BJ4" s="53">
        <v>1827.4028666666668</v>
      </c>
      <c r="BK4" s="53">
        <v>1827.4028666666668</v>
      </c>
      <c r="BL4" s="53">
        <v>1827.4028666666668</v>
      </c>
      <c r="BM4" s="53">
        <v>1827.4028666666668</v>
      </c>
      <c r="BN4" s="53">
        <v>1827.4028666666668</v>
      </c>
      <c r="BO4" s="53">
        <v>1827.4028666666668</v>
      </c>
      <c r="BP4" s="53">
        <v>1827.4028666666668</v>
      </c>
      <c r="BQ4" s="53">
        <v>1827.4028666666668</v>
      </c>
      <c r="BR4" s="53">
        <v>1827.4028666666668</v>
      </c>
      <c r="BS4" s="53">
        <v>1827.4028666666668</v>
      </c>
      <c r="BT4" s="53">
        <v>1827.4028666666668</v>
      </c>
      <c r="BU4" s="53">
        <v>1827.4028666666668</v>
      </c>
      <c r="BV4" s="53">
        <v>1827.4028666666668</v>
      </c>
      <c r="BW4" s="53">
        <v>1827.4028666666668</v>
      </c>
      <c r="BX4" s="53">
        <v>1827.4028666666668</v>
      </c>
      <c r="BY4" s="53">
        <v>1827.4028666666668</v>
      </c>
      <c r="BZ4" s="53">
        <v>1827.4028666666668</v>
      </c>
      <c r="CA4" s="53">
        <v>1827.4028666666668</v>
      </c>
      <c r="CB4" s="53">
        <v>1827.4028666666668</v>
      </c>
      <c r="CC4" s="53">
        <v>1827.4028666666668</v>
      </c>
      <c r="CD4" s="53">
        <v>1827.4028666666668</v>
      </c>
      <c r="CE4" s="53">
        <v>1827.4028666666668</v>
      </c>
      <c r="CF4" s="53">
        <v>0</v>
      </c>
      <c r="CG4" s="53">
        <v>0</v>
      </c>
      <c r="CH4" s="69"/>
      <c r="CI4" s="69"/>
      <c r="CJ4" s="69"/>
      <c r="CK4" s="69"/>
      <c r="CL4" s="69"/>
      <c r="CM4" s="69"/>
      <c r="CN4" s="21"/>
      <c r="CO4" s="21"/>
    </row>
    <row r="5" spans="1:93" x14ac:dyDescent="0.25">
      <c r="A5" s="62">
        <v>2018</v>
      </c>
      <c r="B5" s="63">
        <v>0</v>
      </c>
      <c r="C5" s="63">
        <v>0</v>
      </c>
      <c r="D5" s="63">
        <v>0</v>
      </c>
      <c r="E5" s="63">
        <v>0</v>
      </c>
      <c r="F5" s="63">
        <v>0</v>
      </c>
      <c r="G5" s="63">
        <v>0</v>
      </c>
      <c r="H5" s="63">
        <v>0</v>
      </c>
      <c r="I5" s="63">
        <v>0</v>
      </c>
      <c r="J5" s="63">
        <v>318.34666666666669</v>
      </c>
      <c r="K5" s="63">
        <v>318.34666666666669</v>
      </c>
      <c r="L5" s="63">
        <v>318.34666666666669</v>
      </c>
      <c r="M5" s="63">
        <v>318.34666666666669</v>
      </c>
      <c r="N5" s="63">
        <v>318.34666666666669</v>
      </c>
      <c r="O5" s="63">
        <v>318.34666666666669</v>
      </c>
      <c r="P5" s="63">
        <v>318.34666666666669</v>
      </c>
      <c r="Q5" s="63">
        <v>318.34666666666669</v>
      </c>
      <c r="R5" s="63">
        <v>318.34666666666669</v>
      </c>
      <c r="S5" s="63">
        <v>318.34666666666669</v>
      </c>
      <c r="T5" s="63">
        <v>318.34666666666669</v>
      </c>
      <c r="U5" s="63">
        <v>318.34666666666669</v>
      </c>
      <c r="V5" s="63">
        <v>318.34666666666669</v>
      </c>
      <c r="W5" s="63">
        <v>318.34666666666669</v>
      </c>
      <c r="X5" s="63">
        <v>318.34666666666669</v>
      </c>
      <c r="Y5" s="63">
        <v>318.34666666666669</v>
      </c>
      <c r="Z5" s="63">
        <v>318.34666666666669</v>
      </c>
      <c r="AA5" s="63">
        <v>318.34666666666669</v>
      </c>
      <c r="AB5" s="63">
        <v>318.34666666666669</v>
      </c>
      <c r="AC5" s="63">
        <v>318.34666666666669</v>
      </c>
      <c r="AD5" s="63">
        <v>318.34666666666669</v>
      </c>
      <c r="AE5" s="63">
        <v>318.34666666666669</v>
      </c>
      <c r="AF5" s="63">
        <v>318.34666666666669</v>
      </c>
      <c r="AG5" s="63">
        <v>318.34666666666669</v>
      </c>
      <c r="AH5" s="63">
        <v>318.34666666666669</v>
      </c>
      <c r="AI5" s="63">
        <v>318.34666666666669</v>
      </c>
      <c r="AJ5" s="63">
        <v>318.34666666666669</v>
      </c>
      <c r="AK5" s="63">
        <v>318.34666666666669</v>
      </c>
      <c r="AL5" s="63">
        <v>318.34666666666669</v>
      </c>
      <c r="AM5" s="63">
        <v>318.34666666666669</v>
      </c>
      <c r="AN5" s="63">
        <v>318.34666666666669</v>
      </c>
      <c r="AO5" s="63">
        <v>318.34666666666669</v>
      </c>
      <c r="AP5" s="63">
        <v>318.34666666666669</v>
      </c>
      <c r="AQ5" s="63">
        <v>318.34666666666669</v>
      </c>
      <c r="AR5" s="63">
        <v>318.34666666666669</v>
      </c>
      <c r="AS5" s="63">
        <v>318.34666666666669</v>
      </c>
      <c r="AT5" s="63">
        <v>318.34666666666669</v>
      </c>
      <c r="AU5" s="63">
        <v>318.34666666666669</v>
      </c>
      <c r="AV5" s="63">
        <v>318.34666666666669</v>
      </c>
      <c r="AW5" s="63">
        <v>318.34666666666669</v>
      </c>
      <c r="AX5" s="63">
        <v>318.34666666666669</v>
      </c>
      <c r="AY5" s="63">
        <v>318.34666666666669</v>
      </c>
      <c r="AZ5" s="63">
        <v>318.34666666666669</v>
      </c>
      <c r="BA5" s="63">
        <v>318.34666666666669</v>
      </c>
      <c r="BB5" s="63">
        <v>318.34666666666669</v>
      </c>
      <c r="BC5" s="63">
        <v>318.34666666666669</v>
      </c>
      <c r="BD5" s="63">
        <v>318.34666666666669</v>
      </c>
      <c r="BE5" s="63">
        <v>318.34666666666669</v>
      </c>
      <c r="BF5" s="63">
        <v>318.34666666666669</v>
      </c>
      <c r="BG5" s="63">
        <v>318.34666666666669</v>
      </c>
      <c r="BH5" s="63">
        <v>318.34666666666669</v>
      </c>
      <c r="BI5" s="63">
        <v>318.34666666666669</v>
      </c>
      <c r="BJ5" s="63">
        <v>318.34666666666669</v>
      </c>
      <c r="BK5" s="63">
        <v>318.34666666666669</v>
      </c>
      <c r="BL5" s="63">
        <v>318.34666666666669</v>
      </c>
      <c r="BM5" s="63">
        <v>318.34666666666669</v>
      </c>
      <c r="BN5" s="63">
        <v>318.34666666666669</v>
      </c>
      <c r="BO5" s="63">
        <v>318.34666666666669</v>
      </c>
      <c r="BP5" s="63">
        <v>318.34666666666669</v>
      </c>
      <c r="BQ5" s="63">
        <v>318.34666666666669</v>
      </c>
      <c r="BR5" s="63">
        <v>318.34666666666669</v>
      </c>
      <c r="BS5" s="63">
        <v>318.34666666666669</v>
      </c>
      <c r="BT5" s="63">
        <v>318.34666666666669</v>
      </c>
      <c r="BU5" s="63">
        <v>318.34666666666669</v>
      </c>
      <c r="BV5" s="63">
        <v>318.34666666666669</v>
      </c>
      <c r="BW5" s="63">
        <v>318.34666666666669</v>
      </c>
      <c r="BX5" s="63">
        <v>318.34666666666669</v>
      </c>
      <c r="BY5" s="63">
        <v>318.34666666666669</v>
      </c>
      <c r="BZ5" s="63">
        <v>318.34666666666669</v>
      </c>
      <c r="CA5" s="63">
        <v>318.34666666666669</v>
      </c>
      <c r="CB5" s="63">
        <v>318.34666666666669</v>
      </c>
      <c r="CC5" s="63">
        <v>318.34666666666669</v>
      </c>
      <c r="CD5" s="63">
        <v>318.34666666666669</v>
      </c>
      <c r="CE5" s="63">
        <v>318.34666666666669</v>
      </c>
      <c r="CF5" s="63">
        <v>318.34666666666669</v>
      </c>
      <c r="CG5" s="63">
        <v>0</v>
      </c>
      <c r="CH5" s="68"/>
      <c r="CI5" s="68"/>
      <c r="CJ5" s="68"/>
      <c r="CK5" s="68"/>
      <c r="CL5" s="68"/>
      <c r="CM5" s="68"/>
      <c r="CN5" s="21"/>
      <c r="CO5" s="21"/>
    </row>
    <row r="6" spans="1:93" x14ac:dyDescent="0.25">
      <c r="A6" s="64" t="s">
        <v>55</v>
      </c>
      <c r="B6" s="53">
        <v>0</v>
      </c>
      <c r="C6" s="53">
        <v>0</v>
      </c>
      <c r="D6" s="53">
        <v>0</v>
      </c>
      <c r="E6" s="53">
        <v>0</v>
      </c>
      <c r="F6" s="53">
        <v>0</v>
      </c>
      <c r="G6" s="53">
        <v>0</v>
      </c>
      <c r="H6" s="53">
        <v>0</v>
      </c>
      <c r="I6" s="53">
        <v>0</v>
      </c>
      <c r="J6" s="53">
        <v>318.34666666666669</v>
      </c>
      <c r="K6" s="53">
        <v>318.34666666666669</v>
      </c>
      <c r="L6" s="53">
        <v>318.34666666666669</v>
      </c>
      <c r="M6" s="53">
        <v>318.34666666666669</v>
      </c>
      <c r="N6" s="53">
        <v>318.34666666666669</v>
      </c>
      <c r="O6" s="53">
        <v>318.34666666666669</v>
      </c>
      <c r="P6" s="53">
        <v>318.34666666666669</v>
      </c>
      <c r="Q6" s="53">
        <v>318.34666666666669</v>
      </c>
      <c r="R6" s="53">
        <v>318.34666666666669</v>
      </c>
      <c r="S6" s="53">
        <v>318.34666666666669</v>
      </c>
      <c r="T6" s="53">
        <v>318.34666666666669</v>
      </c>
      <c r="U6" s="53">
        <v>318.34666666666669</v>
      </c>
      <c r="V6" s="53">
        <v>318.34666666666669</v>
      </c>
      <c r="W6" s="53">
        <v>318.34666666666669</v>
      </c>
      <c r="X6" s="53">
        <v>318.34666666666669</v>
      </c>
      <c r="Y6" s="53">
        <v>318.34666666666669</v>
      </c>
      <c r="Z6" s="53">
        <v>318.34666666666669</v>
      </c>
      <c r="AA6" s="53">
        <v>318.34666666666669</v>
      </c>
      <c r="AB6" s="53">
        <v>318.34666666666669</v>
      </c>
      <c r="AC6" s="53">
        <v>318.34666666666669</v>
      </c>
      <c r="AD6" s="53">
        <v>318.34666666666669</v>
      </c>
      <c r="AE6" s="53">
        <v>318.34666666666669</v>
      </c>
      <c r="AF6" s="53">
        <v>318.34666666666669</v>
      </c>
      <c r="AG6" s="53">
        <v>318.34666666666669</v>
      </c>
      <c r="AH6" s="53">
        <v>318.34666666666669</v>
      </c>
      <c r="AI6" s="53">
        <v>318.34666666666669</v>
      </c>
      <c r="AJ6" s="53">
        <v>318.34666666666669</v>
      </c>
      <c r="AK6" s="53">
        <v>318.34666666666669</v>
      </c>
      <c r="AL6" s="53">
        <v>318.34666666666669</v>
      </c>
      <c r="AM6" s="53">
        <v>318.34666666666669</v>
      </c>
      <c r="AN6" s="53">
        <v>318.34666666666669</v>
      </c>
      <c r="AO6" s="53">
        <v>318.34666666666669</v>
      </c>
      <c r="AP6" s="53">
        <v>318.34666666666669</v>
      </c>
      <c r="AQ6" s="53">
        <v>318.34666666666669</v>
      </c>
      <c r="AR6" s="53">
        <v>318.34666666666669</v>
      </c>
      <c r="AS6" s="53">
        <v>318.34666666666669</v>
      </c>
      <c r="AT6" s="53">
        <v>318.34666666666669</v>
      </c>
      <c r="AU6" s="53">
        <v>318.34666666666669</v>
      </c>
      <c r="AV6" s="53">
        <v>318.34666666666669</v>
      </c>
      <c r="AW6" s="53">
        <v>318.34666666666669</v>
      </c>
      <c r="AX6" s="53">
        <v>318.34666666666669</v>
      </c>
      <c r="AY6" s="53">
        <v>318.34666666666669</v>
      </c>
      <c r="AZ6" s="53">
        <v>318.34666666666669</v>
      </c>
      <c r="BA6" s="53">
        <v>318.34666666666669</v>
      </c>
      <c r="BB6" s="53">
        <v>318.34666666666669</v>
      </c>
      <c r="BC6" s="53">
        <v>318.34666666666669</v>
      </c>
      <c r="BD6" s="53">
        <v>318.34666666666669</v>
      </c>
      <c r="BE6" s="53">
        <v>318.34666666666669</v>
      </c>
      <c r="BF6" s="53">
        <v>318.34666666666669</v>
      </c>
      <c r="BG6" s="53">
        <v>318.34666666666669</v>
      </c>
      <c r="BH6" s="53">
        <v>318.34666666666669</v>
      </c>
      <c r="BI6" s="53">
        <v>318.34666666666669</v>
      </c>
      <c r="BJ6" s="53">
        <v>318.34666666666669</v>
      </c>
      <c r="BK6" s="53">
        <v>318.34666666666669</v>
      </c>
      <c r="BL6" s="53">
        <v>318.34666666666669</v>
      </c>
      <c r="BM6" s="53">
        <v>318.34666666666669</v>
      </c>
      <c r="BN6" s="53">
        <v>318.34666666666669</v>
      </c>
      <c r="BO6" s="53">
        <v>318.34666666666669</v>
      </c>
      <c r="BP6" s="53">
        <v>318.34666666666669</v>
      </c>
      <c r="BQ6" s="53">
        <v>318.34666666666669</v>
      </c>
      <c r="BR6" s="53">
        <v>318.34666666666669</v>
      </c>
      <c r="BS6" s="53">
        <v>318.34666666666669</v>
      </c>
      <c r="BT6" s="53">
        <v>318.34666666666669</v>
      </c>
      <c r="BU6" s="53">
        <v>318.34666666666669</v>
      </c>
      <c r="BV6" s="53">
        <v>318.34666666666669</v>
      </c>
      <c r="BW6" s="53">
        <v>318.34666666666669</v>
      </c>
      <c r="BX6" s="53">
        <v>318.34666666666669</v>
      </c>
      <c r="BY6" s="53">
        <v>318.34666666666669</v>
      </c>
      <c r="BZ6" s="53">
        <v>318.34666666666669</v>
      </c>
      <c r="CA6" s="53">
        <v>318.34666666666669</v>
      </c>
      <c r="CB6" s="53">
        <v>318.34666666666669</v>
      </c>
      <c r="CC6" s="53">
        <v>318.34666666666669</v>
      </c>
      <c r="CD6" s="53">
        <v>318.34666666666669</v>
      </c>
      <c r="CE6" s="53">
        <v>318.34666666666669</v>
      </c>
      <c r="CF6" s="53">
        <v>318.34666666666669</v>
      </c>
      <c r="CG6" s="53">
        <v>0</v>
      </c>
      <c r="CH6" s="69"/>
      <c r="CI6" s="69"/>
      <c r="CJ6" s="69"/>
      <c r="CK6" s="69"/>
      <c r="CL6" s="69"/>
      <c r="CM6" s="69"/>
      <c r="CN6" s="21"/>
      <c r="CO6" s="21"/>
    </row>
    <row r="7" spans="1:93" x14ac:dyDescent="0.25">
      <c r="A7" s="62">
        <v>2019</v>
      </c>
      <c r="B7" s="63">
        <v>0</v>
      </c>
      <c r="C7" s="63">
        <v>0</v>
      </c>
      <c r="D7" s="63">
        <v>0</v>
      </c>
      <c r="E7" s="63">
        <v>0</v>
      </c>
      <c r="F7" s="63">
        <v>0</v>
      </c>
      <c r="G7" s="63">
        <v>0</v>
      </c>
      <c r="H7" s="63">
        <v>0</v>
      </c>
      <c r="I7" s="63">
        <v>0</v>
      </c>
      <c r="J7" s="63">
        <v>0</v>
      </c>
      <c r="K7" s="63">
        <v>12274.415707870323</v>
      </c>
      <c r="L7" s="63">
        <v>12274.415707870323</v>
      </c>
      <c r="M7" s="63">
        <v>12274.415707870323</v>
      </c>
      <c r="N7" s="63">
        <v>12274.415707870323</v>
      </c>
      <c r="O7" s="63">
        <v>12274.415707870323</v>
      </c>
      <c r="P7" s="63">
        <v>12274.415707870323</v>
      </c>
      <c r="Q7" s="63">
        <v>12274.415707870323</v>
      </c>
      <c r="R7" s="63">
        <v>12274.415707870323</v>
      </c>
      <c r="S7" s="63">
        <v>12274.415707870323</v>
      </c>
      <c r="T7" s="63">
        <v>12274.415707870323</v>
      </c>
      <c r="U7" s="63">
        <v>12274.415707870323</v>
      </c>
      <c r="V7" s="63">
        <v>12274.415707870323</v>
      </c>
      <c r="W7" s="63">
        <v>12274.415707870323</v>
      </c>
      <c r="X7" s="63">
        <v>12274.415707870323</v>
      </c>
      <c r="Y7" s="63">
        <v>12274.415707870323</v>
      </c>
      <c r="Z7" s="63">
        <v>12274.415707870323</v>
      </c>
      <c r="AA7" s="63">
        <v>12274.415707870323</v>
      </c>
      <c r="AB7" s="63">
        <v>12274.415707870323</v>
      </c>
      <c r="AC7" s="63">
        <v>12274.415707870323</v>
      </c>
      <c r="AD7" s="63">
        <v>12274.415707870323</v>
      </c>
      <c r="AE7" s="63">
        <v>12274.415707870323</v>
      </c>
      <c r="AF7" s="63">
        <v>12274.415707870323</v>
      </c>
      <c r="AG7" s="63">
        <v>12274.415707870323</v>
      </c>
      <c r="AH7" s="63">
        <v>12274.415707870323</v>
      </c>
      <c r="AI7" s="63">
        <v>12274.415707870323</v>
      </c>
      <c r="AJ7" s="63">
        <v>12274.415707870323</v>
      </c>
      <c r="AK7" s="63">
        <v>12274.415707870323</v>
      </c>
      <c r="AL7" s="63">
        <v>12274.415707870323</v>
      </c>
      <c r="AM7" s="63">
        <v>12274.415707870323</v>
      </c>
      <c r="AN7" s="63">
        <v>12274.415707870323</v>
      </c>
      <c r="AO7" s="63">
        <v>12274.415707870323</v>
      </c>
      <c r="AP7" s="63">
        <v>12274.415707870323</v>
      </c>
      <c r="AQ7" s="63">
        <v>12274.415707870323</v>
      </c>
      <c r="AR7" s="63">
        <v>12274.415707870323</v>
      </c>
      <c r="AS7" s="63">
        <v>12274.415707870323</v>
      </c>
      <c r="AT7" s="63">
        <v>12274.415707870323</v>
      </c>
      <c r="AU7" s="63">
        <v>12274.415707870323</v>
      </c>
      <c r="AV7" s="63">
        <v>12274.415707870323</v>
      </c>
      <c r="AW7" s="63">
        <v>12274.415707870323</v>
      </c>
      <c r="AX7" s="63">
        <v>12274.415707870323</v>
      </c>
      <c r="AY7" s="63">
        <v>12274.415707870323</v>
      </c>
      <c r="AZ7" s="63">
        <v>12274.415707870323</v>
      </c>
      <c r="BA7" s="63">
        <v>12274.415707870323</v>
      </c>
      <c r="BB7" s="63">
        <v>12274.415707870323</v>
      </c>
      <c r="BC7" s="63">
        <v>12274.415707870323</v>
      </c>
      <c r="BD7" s="63">
        <v>12274.415707870323</v>
      </c>
      <c r="BE7" s="63">
        <v>12274.415707870323</v>
      </c>
      <c r="BF7" s="63">
        <v>12274.415707870323</v>
      </c>
      <c r="BG7" s="63">
        <v>12274.415707870323</v>
      </c>
      <c r="BH7" s="63">
        <v>12274.415707870323</v>
      </c>
      <c r="BI7" s="63">
        <v>12274.415707870323</v>
      </c>
      <c r="BJ7" s="63">
        <v>12274.415707870323</v>
      </c>
      <c r="BK7" s="63">
        <v>12274.415707870323</v>
      </c>
      <c r="BL7" s="63">
        <v>12274.415707870323</v>
      </c>
      <c r="BM7" s="63">
        <v>12274.415707870323</v>
      </c>
      <c r="BN7" s="63">
        <v>12274.415707870323</v>
      </c>
      <c r="BO7" s="63">
        <v>12274.415707870323</v>
      </c>
      <c r="BP7" s="63">
        <v>12274.415707870323</v>
      </c>
      <c r="BQ7" s="63">
        <v>12274.415707870323</v>
      </c>
      <c r="BR7" s="63">
        <v>12274.415707870323</v>
      </c>
      <c r="BS7" s="63">
        <v>12274.415707870323</v>
      </c>
      <c r="BT7" s="63">
        <v>12274.415707870323</v>
      </c>
      <c r="BU7" s="63">
        <v>12274.415707870323</v>
      </c>
      <c r="BV7" s="63">
        <v>12274.415707870323</v>
      </c>
      <c r="BW7" s="63">
        <v>12274.415707870323</v>
      </c>
      <c r="BX7" s="63">
        <v>12274.415707870323</v>
      </c>
      <c r="BY7" s="63">
        <v>12274.415707870323</v>
      </c>
      <c r="BZ7" s="63">
        <v>12274.415707870323</v>
      </c>
      <c r="CA7" s="63">
        <v>12274.415707870323</v>
      </c>
      <c r="CB7" s="63">
        <v>12274.415707870323</v>
      </c>
      <c r="CC7" s="63">
        <v>12274.415707870323</v>
      </c>
      <c r="CD7" s="63">
        <v>12274.415707870323</v>
      </c>
      <c r="CE7" s="63">
        <v>12274.415707870323</v>
      </c>
      <c r="CF7" s="63">
        <v>12274.415707870323</v>
      </c>
      <c r="CG7" s="63">
        <v>12274.415707870323</v>
      </c>
      <c r="CH7" s="68"/>
      <c r="CI7" s="68"/>
      <c r="CJ7" s="68"/>
      <c r="CK7" s="68"/>
      <c r="CL7" s="68"/>
      <c r="CM7" s="68"/>
      <c r="CN7" s="21"/>
      <c r="CO7" s="21"/>
    </row>
    <row r="8" spans="1:93" x14ac:dyDescent="0.25">
      <c r="A8" s="64" t="s">
        <v>56</v>
      </c>
      <c r="B8" s="53">
        <v>0</v>
      </c>
      <c r="C8" s="53">
        <v>0</v>
      </c>
      <c r="D8" s="53">
        <v>0</v>
      </c>
      <c r="E8" s="53">
        <v>0</v>
      </c>
      <c r="F8" s="53">
        <v>0</v>
      </c>
      <c r="G8" s="53">
        <v>0</v>
      </c>
      <c r="H8" s="53">
        <v>0</v>
      </c>
      <c r="I8" s="53">
        <v>0</v>
      </c>
      <c r="J8" s="53">
        <v>0</v>
      </c>
      <c r="K8" s="53">
        <v>12274.415707870323</v>
      </c>
      <c r="L8" s="53">
        <v>12274.415707870323</v>
      </c>
      <c r="M8" s="53">
        <v>12274.415707870323</v>
      </c>
      <c r="N8" s="53">
        <v>12274.415707870323</v>
      </c>
      <c r="O8" s="53">
        <v>12274.415707870323</v>
      </c>
      <c r="P8" s="53">
        <v>12274.415707870323</v>
      </c>
      <c r="Q8" s="53">
        <v>12274.415707870323</v>
      </c>
      <c r="R8" s="53">
        <v>12274.415707870323</v>
      </c>
      <c r="S8" s="53">
        <v>12274.415707870323</v>
      </c>
      <c r="T8" s="53">
        <v>12274.415707870323</v>
      </c>
      <c r="U8" s="53">
        <v>12274.415707870323</v>
      </c>
      <c r="V8" s="53">
        <v>12274.415707870323</v>
      </c>
      <c r="W8" s="53">
        <v>12274.415707870323</v>
      </c>
      <c r="X8" s="53">
        <v>12274.415707870323</v>
      </c>
      <c r="Y8" s="53">
        <v>12274.415707870323</v>
      </c>
      <c r="Z8" s="53">
        <v>12274.415707870323</v>
      </c>
      <c r="AA8" s="53">
        <v>12274.415707870323</v>
      </c>
      <c r="AB8" s="53">
        <v>12274.415707870323</v>
      </c>
      <c r="AC8" s="53">
        <v>12274.415707870323</v>
      </c>
      <c r="AD8" s="53">
        <v>12274.415707870323</v>
      </c>
      <c r="AE8" s="53">
        <v>12274.415707870323</v>
      </c>
      <c r="AF8" s="53">
        <v>12274.415707870323</v>
      </c>
      <c r="AG8" s="53">
        <v>12274.415707870323</v>
      </c>
      <c r="AH8" s="53">
        <v>12274.415707870323</v>
      </c>
      <c r="AI8" s="53">
        <v>12274.415707870323</v>
      </c>
      <c r="AJ8" s="53">
        <v>12274.415707870323</v>
      </c>
      <c r="AK8" s="53">
        <v>12274.415707870323</v>
      </c>
      <c r="AL8" s="53">
        <v>12274.415707870323</v>
      </c>
      <c r="AM8" s="53">
        <v>12274.415707870323</v>
      </c>
      <c r="AN8" s="53">
        <v>12274.415707870323</v>
      </c>
      <c r="AO8" s="53">
        <v>12274.415707870323</v>
      </c>
      <c r="AP8" s="53">
        <v>12274.415707870323</v>
      </c>
      <c r="AQ8" s="53">
        <v>12274.415707870323</v>
      </c>
      <c r="AR8" s="53">
        <v>12274.415707870323</v>
      </c>
      <c r="AS8" s="53">
        <v>12274.415707870323</v>
      </c>
      <c r="AT8" s="53">
        <v>12274.415707870323</v>
      </c>
      <c r="AU8" s="53">
        <v>12274.415707870323</v>
      </c>
      <c r="AV8" s="53">
        <v>12274.415707870323</v>
      </c>
      <c r="AW8" s="53">
        <v>12274.415707870323</v>
      </c>
      <c r="AX8" s="53">
        <v>12274.415707870323</v>
      </c>
      <c r="AY8" s="53">
        <v>12274.415707870323</v>
      </c>
      <c r="AZ8" s="53">
        <v>12274.415707870323</v>
      </c>
      <c r="BA8" s="53">
        <v>12274.415707870323</v>
      </c>
      <c r="BB8" s="53">
        <v>12274.415707870323</v>
      </c>
      <c r="BC8" s="53">
        <v>12274.415707870323</v>
      </c>
      <c r="BD8" s="53">
        <v>12274.415707870323</v>
      </c>
      <c r="BE8" s="53">
        <v>12274.415707870323</v>
      </c>
      <c r="BF8" s="53">
        <v>12274.415707870323</v>
      </c>
      <c r="BG8" s="53">
        <v>12274.415707870323</v>
      </c>
      <c r="BH8" s="53">
        <v>12274.415707870323</v>
      </c>
      <c r="BI8" s="53">
        <v>12274.415707870323</v>
      </c>
      <c r="BJ8" s="53">
        <v>12274.415707870323</v>
      </c>
      <c r="BK8" s="53">
        <v>12274.415707870323</v>
      </c>
      <c r="BL8" s="53">
        <v>12274.415707870323</v>
      </c>
      <c r="BM8" s="53">
        <v>12274.415707870323</v>
      </c>
      <c r="BN8" s="53">
        <v>12274.415707870323</v>
      </c>
      <c r="BO8" s="53">
        <v>12274.415707870323</v>
      </c>
      <c r="BP8" s="53">
        <v>12274.415707870323</v>
      </c>
      <c r="BQ8" s="53">
        <v>12274.415707870323</v>
      </c>
      <c r="BR8" s="53">
        <v>12274.415707870323</v>
      </c>
      <c r="BS8" s="53">
        <v>12274.415707870323</v>
      </c>
      <c r="BT8" s="53">
        <v>12274.415707870323</v>
      </c>
      <c r="BU8" s="53">
        <v>12274.415707870323</v>
      </c>
      <c r="BV8" s="53">
        <v>12274.415707870323</v>
      </c>
      <c r="BW8" s="53">
        <v>12274.415707870323</v>
      </c>
      <c r="BX8" s="53">
        <v>12274.415707870323</v>
      </c>
      <c r="BY8" s="53">
        <v>12274.415707870323</v>
      </c>
      <c r="BZ8" s="53">
        <v>12274.415707870323</v>
      </c>
      <c r="CA8" s="53">
        <v>12274.415707870323</v>
      </c>
      <c r="CB8" s="53">
        <v>12274.415707870323</v>
      </c>
      <c r="CC8" s="53">
        <v>12274.415707870323</v>
      </c>
      <c r="CD8" s="53">
        <v>12274.415707870323</v>
      </c>
      <c r="CE8" s="53">
        <v>12274.415707870323</v>
      </c>
      <c r="CF8" s="53">
        <v>12274.415707870323</v>
      </c>
      <c r="CG8" s="53">
        <v>12274.415707870323</v>
      </c>
      <c r="CH8" s="69"/>
      <c r="CI8" s="69"/>
      <c r="CJ8" s="69"/>
      <c r="CK8" s="69"/>
      <c r="CL8" s="69"/>
      <c r="CM8" s="69"/>
      <c r="CN8" s="21"/>
      <c r="CO8" s="21"/>
    </row>
    <row r="9" spans="1:93" x14ac:dyDescent="0.25">
      <c r="A9" s="65" t="s">
        <v>57</v>
      </c>
      <c r="B9" s="66">
        <v>0</v>
      </c>
      <c r="C9" s="66">
        <v>0</v>
      </c>
      <c r="D9" s="66">
        <v>0</v>
      </c>
      <c r="E9" s="66">
        <v>0</v>
      </c>
      <c r="F9" s="66">
        <v>0</v>
      </c>
      <c r="G9" s="66">
        <v>0</v>
      </c>
      <c r="H9" s="66">
        <v>0</v>
      </c>
      <c r="I9" s="66">
        <v>1827.4028666666668</v>
      </c>
      <c r="J9" s="66">
        <v>2145.7495333333336</v>
      </c>
      <c r="K9" s="66">
        <v>14420.165241203656</v>
      </c>
      <c r="L9" s="66">
        <v>14420.165241203656</v>
      </c>
      <c r="M9" s="66">
        <v>14420.165241203656</v>
      </c>
      <c r="N9" s="66">
        <v>14420.165241203656</v>
      </c>
      <c r="O9" s="66">
        <v>14420.165241203656</v>
      </c>
      <c r="P9" s="66">
        <v>14420.165241203656</v>
      </c>
      <c r="Q9" s="66">
        <v>14420.165241203656</v>
      </c>
      <c r="R9" s="66">
        <v>14420.165241203656</v>
      </c>
      <c r="S9" s="66">
        <v>14420.165241203656</v>
      </c>
      <c r="T9" s="66">
        <v>14420.165241203656</v>
      </c>
      <c r="U9" s="66">
        <v>14420.165241203656</v>
      </c>
      <c r="V9" s="66">
        <v>14420.165241203656</v>
      </c>
      <c r="W9" s="66">
        <v>14420.165241203656</v>
      </c>
      <c r="X9" s="66">
        <v>14420.165241203656</v>
      </c>
      <c r="Y9" s="66">
        <v>14420.165241203656</v>
      </c>
      <c r="Z9" s="66">
        <v>14420.165241203656</v>
      </c>
      <c r="AA9" s="66">
        <v>14420.165241203656</v>
      </c>
      <c r="AB9" s="66">
        <v>14420.165241203656</v>
      </c>
      <c r="AC9" s="66">
        <v>14420.165241203656</v>
      </c>
      <c r="AD9" s="66">
        <v>14420.165241203656</v>
      </c>
      <c r="AE9" s="66">
        <v>14420.165241203656</v>
      </c>
      <c r="AF9" s="66">
        <v>14420.165241203656</v>
      </c>
      <c r="AG9" s="66">
        <v>14420.165241203656</v>
      </c>
      <c r="AH9" s="66">
        <v>14420.165241203656</v>
      </c>
      <c r="AI9" s="66">
        <v>14420.165241203656</v>
      </c>
      <c r="AJ9" s="66">
        <v>14420.165241203656</v>
      </c>
      <c r="AK9" s="66">
        <v>14420.165241203656</v>
      </c>
      <c r="AL9" s="66">
        <v>14420.165241203656</v>
      </c>
      <c r="AM9" s="66">
        <v>14420.165241203656</v>
      </c>
      <c r="AN9" s="66">
        <v>14420.165241203656</v>
      </c>
      <c r="AO9" s="66">
        <v>14420.165241203656</v>
      </c>
      <c r="AP9" s="66">
        <v>14420.165241203656</v>
      </c>
      <c r="AQ9" s="66">
        <v>14420.165241203656</v>
      </c>
      <c r="AR9" s="66">
        <v>14420.165241203656</v>
      </c>
      <c r="AS9" s="66">
        <v>14420.165241203656</v>
      </c>
      <c r="AT9" s="66">
        <v>14420.165241203656</v>
      </c>
      <c r="AU9" s="66">
        <v>14420.165241203656</v>
      </c>
      <c r="AV9" s="66">
        <v>14420.165241203656</v>
      </c>
      <c r="AW9" s="66">
        <v>14420.165241203656</v>
      </c>
      <c r="AX9" s="66">
        <v>14420.165241203656</v>
      </c>
      <c r="AY9" s="66">
        <v>14420.165241203656</v>
      </c>
      <c r="AZ9" s="66">
        <v>14420.165241203656</v>
      </c>
      <c r="BA9" s="66">
        <v>14420.165241203656</v>
      </c>
      <c r="BB9" s="66">
        <v>14420.165241203656</v>
      </c>
      <c r="BC9" s="66">
        <v>14420.165241203656</v>
      </c>
      <c r="BD9" s="66">
        <v>14420.165241203656</v>
      </c>
      <c r="BE9" s="66">
        <v>14420.165241203656</v>
      </c>
      <c r="BF9" s="66">
        <v>14420.165241203656</v>
      </c>
      <c r="BG9" s="66">
        <v>14420.165241203656</v>
      </c>
      <c r="BH9" s="66">
        <v>14420.165241203656</v>
      </c>
      <c r="BI9" s="66">
        <v>14420.165241203656</v>
      </c>
      <c r="BJ9" s="66">
        <v>14420.165241203656</v>
      </c>
      <c r="BK9" s="66">
        <v>14420.165241203656</v>
      </c>
      <c r="BL9" s="66">
        <v>14420.165241203656</v>
      </c>
      <c r="BM9" s="66">
        <v>14420.165241203656</v>
      </c>
      <c r="BN9" s="66">
        <v>14420.165241203656</v>
      </c>
      <c r="BO9" s="66">
        <v>14420.165241203656</v>
      </c>
      <c r="BP9" s="66">
        <v>14420.165241203656</v>
      </c>
      <c r="BQ9" s="66">
        <v>14420.165241203656</v>
      </c>
      <c r="BR9" s="66">
        <v>14420.165241203656</v>
      </c>
      <c r="BS9" s="66">
        <v>14420.165241203656</v>
      </c>
      <c r="BT9" s="66">
        <v>14420.165241203656</v>
      </c>
      <c r="BU9" s="66">
        <v>14420.165241203656</v>
      </c>
      <c r="BV9" s="66">
        <v>14420.165241203656</v>
      </c>
      <c r="BW9" s="66">
        <v>14420.165241203656</v>
      </c>
      <c r="BX9" s="66">
        <v>14420.165241203656</v>
      </c>
      <c r="BY9" s="66">
        <v>14420.165241203656</v>
      </c>
      <c r="BZ9" s="66">
        <v>14420.165241203656</v>
      </c>
      <c r="CA9" s="66">
        <v>14420.165241203656</v>
      </c>
      <c r="CB9" s="66">
        <v>14420.165241203656</v>
      </c>
      <c r="CC9" s="66">
        <v>14420.165241203656</v>
      </c>
      <c r="CD9" s="66">
        <v>14420.165241203656</v>
      </c>
      <c r="CE9" s="66">
        <v>14420.165241203656</v>
      </c>
      <c r="CF9" s="66">
        <v>12592.762374536989</v>
      </c>
      <c r="CG9" s="66">
        <v>12274.415707870323</v>
      </c>
      <c r="CH9" s="68"/>
      <c r="CI9" s="68"/>
      <c r="CJ9" s="68"/>
      <c r="CK9" s="68"/>
      <c r="CL9" s="68"/>
      <c r="CM9" s="68"/>
      <c r="CN9" s="21"/>
      <c r="CO9" s="21"/>
    </row>
    <row r="10" spans="1:93" x14ac:dyDescent="0.25">
      <c r="CH10" s="21"/>
      <c r="CI10" s="21"/>
      <c r="CJ10" s="21"/>
      <c r="CK10" s="21"/>
      <c r="CL10" s="21"/>
      <c r="CM10" s="21"/>
      <c r="CN10" s="21"/>
      <c r="CO10" s="21"/>
    </row>
  </sheetData>
  <sheetProtection algorithmName="SHA-512" hashValue="IE1XcnARH5HPeTDZUo/FN4pIehjvJ9Esu3/3R+TiClFQvNybkRVReSMavdn1mCa9a0RPAxUyJXbLxXF8dIZseg==" saltValue="p0bBhHCCcK35zFjgc1lJyQ==" spinCount="100000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12"/>
  <sheetViews>
    <sheetView workbookViewId="0"/>
  </sheetViews>
  <sheetFormatPr defaultColWidth="0" defaultRowHeight="15" zeroHeight="1" x14ac:dyDescent="0.25"/>
  <cols>
    <col min="1" max="1" width="20.5703125" style="18" bestFit="1" customWidth="1"/>
    <col min="2" max="2" width="12.42578125" style="18" bestFit="1" customWidth="1"/>
    <col min="3" max="3" width="15.42578125" style="18" bestFit="1" customWidth="1"/>
    <col min="4" max="4" width="0" style="18" hidden="1" customWidth="1"/>
    <col min="5" max="16384" width="9.140625" style="18" hidden="1"/>
  </cols>
  <sheetData>
    <row r="1" spans="1:4" ht="15.75" thickBot="1" x14ac:dyDescent="0.3">
      <c r="A1" s="7" t="s">
        <v>10</v>
      </c>
      <c r="B1" s="8" t="s">
        <v>12</v>
      </c>
      <c r="C1" s="8" t="s">
        <v>13</v>
      </c>
      <c r="D1" s="19"/>
    </row>
    <row r="2" spans="1:4" ht="15.75" thickTop="1" x14ac:dyDescent="0.25">
      <c r="A2" s="45" t="s">
        <v>43</v>
      </c>
      <c r="B2" s="46">
        <v>1.11E-2</v>
      </c>
      <c r="C2" s="19">
        <f t="shared" ref="C2" si="0">1+B2</f>
        <v>1.0111000000000001</v>
      </c>
      <c r="D2" s="19"/>
    </row>
    <row r="3" spans="1:4" x14ac:dyDescent="0.25">
      <c r="A3" s="24" t="s">
        <v>14</v>
      </c>
      <c r="B3" s="19">
        <v>5.0000000000000001E-3</v>
      </c>
      <c r="C3" s="19">
        <f t="shared" ref="C3:C6" si="1">1+B3</f>
        <v>1.0049999999999999</v>
      </c>
      <c r="D3" s="19"/>
    </row>
    <row r="4" spans="1:4" x14ac:dyDescent="0.25">
      <c r="A4" s="24" t="s">
        <v>15</v>
      </c>
      <c r="B4" s="19">
        <v>2.3E-2</v>
      </c>
      <c r="C4" s="19">
        <f t="shared" si="1"/>
        <v>1.0229999999999999</v>
      </c>
      <c r="D4" s="19"/>
    </row>
    <row r="5" spans="1:4" x14ac:dyDescent="0.25">
      <c r="A5" s="24" t="s">
        <v>16</v>
      </c>
      <c r="B5" s="19">
        <v>3.1E-2</v>
      </c>
      <c r="C5" s="19">
        <f t="shared" si="1"/>
        <v>1.0309999999999999</v>
      </c>
      <c r="D5" s="19"/>
    </row>
    <row r="6" spans="1:4" x14ac:dyDescent="0.25">
      <c r="A6" s="24" t="s">
        <v>17</v>
      </c>
      <c r="B6" s="19">
        <v>1.4999999999999999E-2</v>
      </c>
      <c r="C6" s="19">
        <f t="shared" si="1"/>
        <v>1.0149999999999999</v>
      </c>
      <c r="D6" s="19"/>
    </row>
    <row r="7" spans="1:4" x14ac:dyDescent="0.25">
      <c r="A7" s="24" t="s">
        <v>18</v>
      </c>
      <c r="B7" s="19">
        <v>8.0000000000000004E-4</v>
      </c>
      <c r="C7" s="19">
        <f>1+B7</f>
        <v>1.0007999999999999</v>
      </c>
      <c r="D7" s="19"/>
    </row>
    <row r="8" spans="1:4" x14ac:dyDescent="0.25">
      <c r="A8" s="24" t="s">
        <v>39</v>
      </c>
      <c r="B8" s="21">
        <v>-3.8E-3</v>
      </c>
      <c r="C8" s="19">
        <f t="shared" ref="C8:C9" si="2">1+B8</f>
        <v>0.99619999999999997</v>
      </c>
      <c r="D8" s="19"/>
    </row>
    <row r="9" spans="1:4" x14ac:dyDescent="0.25">
      <c r="A9" s="24" t="s">
        <v>40</v>
      </c>
      <c r="B9" s="21">
        <v>1.2699999999999999E-2</v>
      </c>
      <c r="C9" s="19">
        <f t="shared" si="2"/>
        <v>1.0126999999999999</v>
      </c>
    </row>
    <row r="10" spans="1:4" x14ac:dyDescent="0.25">
      <c r="A10" s="26" t="s">
        <v>48</v>
      </c>
      <c r="B10" s="21">
        <v>1.7500000000000002E-2</v>
      </c>
      <c r="C10" s="21">
        <f>1+B10</f>
        <v>1.0175000000000001</v>
      </c>
    </row>
    <row r="11" spans="1:4" x14ac:dyDescent="0.25">
      <c r="A11" s="26" t="s">
        <v>49</v>
      </c>
      <c r="B11" s="21">
        <v>1.6899999999999998E-2</v>
      </c>
      <c r="C11" s="21">
        <f>1+B11</f>
        <v>1.0168999999999999</v>
      </c>
    </row>
    <row r="12" spans="1:4" x14ac:dyDescent="0.25">
      <c r="A12" s="26" t="s">
        <v>51</v>
      </c>
      <c r="B12" s="21">
        <v>1.9699999999999999E-2</v>
      </c>
      <c r="C12" s="21">
        <f>1+B12</f>
        <v>1.0197000000000001</v>
      </c>
    </row>
  </sheetData>
  <sheetProtection algorithmName="SHA-512" hashValue="lqZMTQC7FBtDKx2xaXhLJxqLG7MafLhkMISdpoiH8crJd3+dpyWRSal7HOT4sD37LLW0AUNYxhnMpuB7EP18TQ==" saltValue="UmiiQ9a2siu16bVfXJ8+ag==" spinCount="100000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Grundlag</vt:lpstr>
      <vt:lpstr>Faktiske driftsomkostninger</vt:lpstr>
      <vt:lpstr>Investeringer</vt:lpstr>
      <vt:lpstr>Finansielle omkostninger</vt:lpstr>
      <vt:lpstr>Ikke-påvirkelige omkostninger</vt:lpstr>
      <vt:lpstr>Gen. inv. faktisk prisniveau</vt:lpstr>
      <vt:lpstr>Gen. inv. 2018-prisniveau</vt:lpstr>
      <vt:lpstr>Pristalsregulering</vt:lpstr>
    </vt:vector>
  </TitlesOfParts>
  <Company>Statens 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Mie Nørgaard Hilstrøm</cp:lastModifiedBy>
  <dcterms:created xsi:type="dcterms:W3CDTF">2016-02-18T09:14:14Z</dcterms:created>
  <dcterms:modified xsi:type="dcterms:W3CDTF">2020-07-21T14:12:45Z</dcterms:modified>
</cp:coreProperties>
</file>