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Spildevand Furesø AS (S027)\ØR2027\"/>
    </mc:Choice>
  </mc:AlternateContent>
  <xr:revisionPtr revIDLastSave="0" documentId="13_ncr:1_{EF22D7FD-185F-421D-9B33-222743C5761C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C12" i="11" s="1"/>
  <c r="C19" i="3" s="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E9" i="8"/>
  <c r="C9" i="7" s="1"/>
  <c r="C24" i="7"/>
  <c r="C18" i="3" s="1"/>
  <c r="C16" i="6"/>
  <c r="C13" i="3" l="1"/>
  <c r="C10" i="7"/>
  <c r="C19" i="7" s="1"/>
  <c r="C11" i="4" s="1"/>
  <c r="C12" i="4" s="1"/>
  <c r="C15" i="4" s="1"/>
  <c r="C19" i="4" s="1"/>
  <c r="C24" i="4" s="1"/>
  <c r="C16" i="12"/>
  <c r="C20" i="3" s="1"/>
  <c r="C12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<sst xmlns="http://schemas.openxmlformats.org/spreadsheetml/2006/main" count="340" uniqueCount="162">
  <si>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</si>
  <si>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</si>
  <si>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</si>
  <si>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</si>
  <si>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</si>
  <si>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</si>
  <si>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</si>
  <si>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</si>
  <si>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</si>
  <si>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</si>
  <si>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</si>
  <si>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</si>
  <si>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</si>
  <si>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</si>
  <si>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</si>
  <si>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</si>
  <si>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</si>
  <si>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</si>
  <si>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</si>
  <si>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</si>
  <si>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</si>
  <si>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</si>
  <si>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</si>
  <si>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</si>
  <si>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</si>
  <si>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</si>
  <si>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</si>
  <si>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</si>
  <si>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</si>
  <si>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</si>
  <si>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</si>
  <si>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</si>
  <si>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</si>
  <si>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</si>
  <si>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</si>
  <si>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</si>
  <si>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</si>
  <si>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</si>
  <si>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</si>
  <si>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</si>
  <si>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</si>
  <si>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</si>
  <si>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</si>
  <si>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</si>
  <si>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</si>
  <si>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</si>
  <si>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</si>
  <si>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</si>
  <si>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</si>
  <si>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</si>
  <si>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</si>
  <si>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</si>
  <si>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</si>
  <si>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</si>
  <si>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</si>
  <si>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</si>
  <si>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</si>
  <si>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</si>
  <si>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</si>
  <si>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</si>
  <si>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</si>
  <si>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</si>
  <si>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</si>
  <si>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</si>
  <si>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</si>
  <si>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</si>
  <si>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</si>
  <si>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</si>
  <si>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</si>
  <si>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</si>
  <si>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</si>
  <si>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</si>
  <si>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</si>
  <si>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</si>
  <si>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</si>
  <si>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</si>
  <si>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</si>
  <si>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</si>
  <si>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</si>
  <si>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</si>
  <si>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</si>
  <si>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</si>
  <si>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</si>
  <si>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</si>
  <si>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</si>
  <si>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</si>
  <si>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</si>
  <si>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</si>
  <si>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</si>
  <si>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</si>
  <si>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</si>
  <si>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</si>
  <si>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</si>
  <si>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</si>
  <si>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</si>
  <si>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</si>
  <si>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</si>
  <si>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</si>
  <si>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</si>
  <si>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</si>
  <si>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</si>
  <si>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</si>
  <si>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</si>
  <si>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</si>
  <si>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</si>
  <si>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</si>
  <si>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</si>
  <si>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</si>
  <si>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</si>
  <si>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</si>
  <si>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</si>
  <si>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</si>
  <si>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</si>
  <si>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</si>
  <si>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</si>
  <si>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</si>
  <si>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</si>
  <si>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</si>
  <si>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</si>
  <si>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</si>
  <si>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</si>
  <si>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</si>
  <si>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</si>
  <si>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</si>
  <si>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</si>
  <si>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</si>
  <si>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</si>
  <si>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</si>
  <si>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</si>
  <si>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</si>
  <si>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</si>
  <si>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</si>
  <si>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</si>
  <si>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</si>
  <si>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</si>
  <si>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</si>
  <si>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</si>
  <si>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</si>
  <si>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</si>
  <si>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</si>
  <si>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</si>
  <si>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</si>
  <si>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</si>
  <si>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</si>
  <si>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</si>
  <si>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</si>
  <si>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</si>
  <si>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</si>
  <si>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</si>
  <si>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</si>
  <si>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</si>
  <si>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Afsluttede sager vedr. mål i 2024</t>
  </si>
  <si>
    <t>Ignition platform</t>
  </si>
  <si>
    <t>Opgradering pumpestation Priors Alle</t>
  </si>
  <si>
    <t>Overløb</t>
  </si>
  <si>
    <t>Strømpeforinger</t>
  </si>
  <si>
    <t>Afsluttede sager udvidelser i 2024</t>
  </si>
  <si>
    <t>Stiketableringer</t>
  </si>
  <si>
    <t>CSRD</t>
  </si>
  <si>
    <t>Energiledelse</t>
  </si>
  <si>
    <t>Hareskovby uvedkommende vand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</si>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</sst>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8.7109375"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XmnQMWEobwCz3TJ8DD7i7h2+OR2OmTNlq/G39KF+6cxJI7D4mKfV/1gIHkBrR96LL2pztFBBjVI9HWCuDn73lg==" saltValue="eLZADW+KMrpklOCDnyLJJ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67239021.076267436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793194.24012545729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-611931.85879263142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-498848.68654560554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1934029.4648834798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68855464.235938147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596009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-84095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69367378.235938147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fqjvRSiQxSrlk2JiieaWQNjXyYL+dNbPhpMa66xBfxmuqpXlxu/iP0Mf3v1aC4pc9QU+z0HbCRPtd/IeYMHIYQ==" saltValue="ik0i6fS+px/fbF5oxrOdW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73330930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2067588.12512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10-tillæg'!C19+'5.2. Varige tillæg'!C18+'5.2. Varige tillæg'!E18+'5.3. Engangstillæg'!C13+'5.3. Engangstillæg'!E13</f>
        <v>2510115.7104643695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77908633.835584372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67591938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10316695.835584372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-758880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9557815.8355843723</v>
      </c>
      <c r="D19" s="27" t="s">
        <v>31</v>
      </c>
      <c r="E19" s="11"/>
    </row>
    <row r="20" spans="1:5" ht="43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100*-758880/(65563277+6649508)</f>
        <v>-1.050894242619226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12.26798028027914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S0O3uOHF8iwdOBt9I0MFDJBuY7eReX7PprL09VLmMnVRqvaitwY0ENMmKteIz6X+ffFdzfg7CHkKxNfXnZ3fug==" saltValue="LVFsyaYVHjWIDHHAdJmdo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64372153.129951373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2067588.12512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-597607.97402875056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-491738.61074673122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1888626.4059715511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67239021.076267436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2652423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-596009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161</v>
      </c>
      <c r="C23" s="75">
        <v>69295435.076267436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O6P8B7QF8nql9iVt7+BIwBt8bh0CuoFQW0yofj1THPqADh6+zzAW+qOr6IjabS3+nBpFE64KS0+KzOJSkV99Gg==" saltValue="DTPNfWsQkXngMKGme3/wY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25297492.829865586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-505949.85659731174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150891.354012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24942434.327280276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-498848.68654560554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44488341.567070283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649530.16539999994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45137871.732470281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-498848.68654560554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BcfYp5ZkKCsLrW+61NVX9zq8GLiw0YSIuwuyjOBldB+0mYW6PdEAgq/F5r5F82a07dlrhKDxHbNDHV/wJGqB6w==" saltValue="fc11XqW7pEqPrtY7w0bh7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6568.9229390399996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745930.78752532974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141</v>
      </c>
      <c r="C13" s="33">
        <f>'5.1.a. § 10-tillæg'!E13</f>
        <v>761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56532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97">
        <f>SUM(C9:C18)</f>
        <v>809792.71046436974</v>
      </c>
      <c r="D19" s="98" t="s">
        <v>31</v>
      </c>
      <c r="E19" s="11"/>
    </row>
    <row r="20" spans="1:5" ht="15" customHeight="1" x14ac:dyDescent="0.25">
      <c r="A20" s="11"/>
      <c r="B20" s="99"/>
      <c r="C20" s="100"/>
      <c r="D20" s="100"/>
      <c r="E20" s="11"/>
    </row>
    <row r="21" spans="1:5" ht="15" customHeight="1" x14ac:dyDescent="0.25">
      <c r="A21" s="11"/>
      <c r="B21" s="80" t="s">
        <v>39</v>
      </c>
      <c r="C21" s="81"/>
      <c r="D21" s="82"/>
      <c r="E21" s="11"/>
    </row>
    <row r="22" spans="1:5" ht="15" customHeight="1" x14ac:dyDescent="0.25">
      <c r="A22" s="11"/>
      <c r="B22" s="101" t="s">
        <v>49</v>
      </c>
      <c r="C22" s="33">
        <v>596009</v>
      </c>
      <c r="D22" s="46" t="s">
        <v>31</v>
      </c>
      <c r="E22" s="11"/>
    </row>
    <row r="23" spans="1:5" ht="15" customHeight="1" x14ac:dyDescent="0.25">
      <c r="A23" s="11"/>
      <c r="B23" s="101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97">
        <f>SUM(C22:C23)</f>
        <v>596009</v>
      </c>
      <c r="D24" s="98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RFnX0kLGnUW/o76pRBazjzqAdnrjd7qomos+0mJtXGNZLM88woZbCxSAlsQZpy4BBjj3K7GFG3It94CRS0z84Q==" saltValue="RSquTbIZh8cTKBzypNY0hA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381061.83151212003</v>
      </c>
      <c r="D9" s="33">
        <v>151895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87303.07706096</v>
      </c>
      <c r="D10" s="33">
        <v>93872</v>
      </c>
      <c r="E10" s="33">
        <f t="shared" ref="E10:E19" si="0">MAX(D10-C10,0)</f>
        <v>6568.9229390399996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8884533.2124746703</v>
      </c>
      <c r="D11" s="33">
        <v>9630464</v>
      </c>
      <c r="E11" s="33">
        <f t="shared" si="0"/>
        <v>745930.78752532974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429445.54610437999</v>
      </c>
      <c r="D12" s="33">
        <v>185418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141</v>
      </c>
      <c r="C13" s="33">
        <v>0</v>
      </c>
      <c r="D13" s="33">
        <v>761</v>
      </c>
      <c r="E13" s="33">
        <f t="shared" si="0"/>
        <v>761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7IXys8vqEUPyGsynDIw+rKKiP24SPZkwN67VLqO1LSKxwZMdVTU79mP6dzwMDw6YtpbouPRbDcFE1LLovoF5aw==" saltValue="x7FSVO9ewULsVeZD2REgu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>
        <v>0</v>
      </c>
      <c r="D10" s="46" t="s">
        <v>31</v>
      </c>
      <c r="E10" s="33">
        <v>36758</v>
      </c>
      <c r="F10" s="46" t="s">
        <v>31</v>
      </c>
      <c r="G10" s="11"/>
    </row>
    <row r="11" spans="1:7" ht="15" customHeight="1" x14ac:dyDescent="0.25">
      <c r="A11" s="11"/>
      <c r="B11" s="112" t="s">
        <v>152</v>
      </c>
      <c r="C11" s="33">
        <v>0</v>
      </c>
      <c r="D11" s="46" t="s">
        <v>31</v>
      </c>
      <c r="E11" s="33">
        <v>35396</v>
      </c>
      <c r="F11" s="46" t="s">
        <v>31</v>
      </c>
      <c r="G11" s="11"/>
    </row>
    <row r="12" spans="1:7" ht="15" customHeight="1" x14ac:dyDescent="0.25">
      <c r="A12" s="11"/>
      <c r="B12" s="112" t="s">
        <v>153</v>
      </c>
      <c r="C12" s="33">
        <v>0</v>
      </c>
      <c r="D12" s="46" t="s">
        <v>31</v>
      </c>
      <c r="E12" s="33">
        <v>233471</v>
      </c>
      <c r="F12" s="46" t="s">
        <v>31</v>
      </c>
      <c r="G12" s="11"/>
    </row>
    <row r="13" spans="1:7" ht="15" customHeight="1" x14ac:dyDescent="0.25">
      <c r="A13" s="11"/>
      <c r="B13" s="112" t="s">
        <v>154</v>
      </c>
      <c r="C13" s="33">
        <v>0</v>
      </c>
      <c r="D13" s="46" t="s">
        <v>31</v>
      </c>
      <c r="E13" s="33">
        <v>24237</v>
      </c>
      <c r="F13" s="46" t="s">
        <v>31</v>
      </c>
      <c r="G13" s="11"/>
    </row>
    <row r="14" spans="1:7" ht="15" customHeight="1" x14ac:dyDescent="0.25">
      <c r="A14" s="11"/>
      <c r="B14" s="112" t="s">
        <v>155</v>
      </c>
      <c r="C14" s="33">
        <v>0</v>
      </c>
      <c r="D14" s="46" t="s">
        <v>31</v>
      </c>
      <c r="E14" s="33">
        <v>215237</v>
      </c>
      <c r="F14" s="46" t="s">
        <v>31</v>
      </c>
      <c r="G14" s="11"/>
    </row>
    <row r="15" spans="1:7" ht="15" customHeight="1" x14ac:dyDescent="0.25">
      <c r="A15" s="11"/>
      <c r="B15" s="112" t="s">
        <v>156</v>
      </c>
      <c r="C15" s="33">
        <v>0</v>
      </c>
      <c r="D15" s="46" t="s">
        <v>31</v>
      </c>
      <c r="E15" s="33">
        <v>61986</v>
      </c>
      <c r="F15" s="46" t="s">
        <v>31</v>
      </c>
      <c r="G15" s="11"/>
    </row>
    <row r="16" spans="1:7" ht="15" customHeight="1" x14ac:dyDescent="0.25">
      <c r="A16" s="11"/>
      <c r="B16" s="112" t="s">
        <v>157</v>
      </c>
      <c r="C16" s="33">
        <v>149646</v>
      </c>
      <c r="D16" s="46" t="s">
        <v>31</v>
      </c>
      <c r="E16" s="33">
        <v>24201</v>
      </c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149646</v>
      </c>
      <c r="D18" s="98" t="s">
        <v>31</v>
      </c>
      <c r="E18" s="97">
        <f>SUM(E10:E17)</f>
        <v>631286</v>
      </c>
      <c r="F18" s="98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-1346.0263569987974</v>
      </c>
      <c r="D19" s="46" t="s">
        <v>31</v>
      </c>
      <c r="E19" s="33">
        <f>-E18*'8. Nøgletal'!C23</f>
        <v>-5678.2513051090091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-2992.92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4199.3738502827337</v>
      </c>
      <c r="D21" s="46" t="s">
        <v>31</v>
      </c>
      <c r="E21" s="33">
        <f>SUM(E18:E20)*'8. Nøgletal'!C9</f>
        <v>18080.06393728235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149506.42749328393</v>
      </c>
      <c r="D22" s="98" t="s">
        <v>31</v>
      </c>
      <c r="E22" s="97">
        <f>SUM(E18:E21)</f>
        <v>643687.8126321733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jc8oOmKPDSfd7RTsAa7ByN3A/U44FcCJ0w9aSC+8DBuLn3iG+6NXjoKR4N9nSbQ/3h2UVwl7I6UpIjNBzk1cMg==" saltValue="l9ItEBkqSO2MYN+i0veAa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158</v>
      </c>
      <c r="C10" s="33">
        <v>138592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159</v>
      </c>
      <c r="C11" s="33">
        <v>69095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160</v>
      </c>
      <c r="C12" s="33">
        <v>711704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919391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B6SSXsuQ2OnN7lTFJs4AE/9ticXaxaI+dLLsI9ufsUHydDuJ9PKyJa1h6S2nMWhDjfZuDyr9OYRFlGb2LS2fBQ==" saltValue="v+oPiwKBNlfKUvxUeZCda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p1lAasj9wuYrdde2VearyMkxJJYLpf1IHH9/Jdz7MukJlu1lz3+dQKofGNegVcpSQACHFf8OH0WjOP+0I23FZw==" saltValue="WcrhukVs3z5XDtnvMisXZ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142</v>
      </c>
      <c r="C13" s="118">
        <v>596009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511914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-84095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-84095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tVk2GbSbS/yH+tKF7Hqmwwn2KW10QDzSI7QVG4/VE71pt2ZAOPjL99+BZeFn/aovw4zMtQ6Q6sceIluZhILMSQ==" saltValue="aU/52xxQlYjs6bRE695aP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8.710937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HpuCmXicA+FXd71BV06xtaAkdM/Ehn61ZGqrIdv0iZXwscAd/fD8n8xAYJMFwcEgGwK7eymLrJ/UuX1oUlIq7w==" saltValue="govoGya9ZWyt6zB7D6zqs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6OHzSVPpnNGEX3wIy5yIh3cvoXZUk7NYBVrM09GuWMGOVH1Sm3b2Hb3oITPUx1EJQMk8jEglvBfHWC6lLstNtw==" saltValue="NaHbEUpbQGsoTnDmepDCH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MBam+V4SuVd0xXaxDjFFZvcl7wv6RIbEl4V6UWIXYWwdaIjdSyvMLI1kHVJb9+pFg8zgsH4y8XRe15+kexN42Q==" saltValue="05JEGX+vwdRskAGvUcXB4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8.710937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8.9947366250938705E-3</v>
      </c>
      <c r="D23" s="22"/>
    </row>
    <row r="24" spans="1:4" ht="15" customHeight="1" x14ac:dyDescent="0.25">
      <c r="A24" s="11"/>
      <c r="B24" s="44" t="s">
        <v>121</v>
      </c>
      <c r="C24" s="8">
        <v>8.9947366250938705E-3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pufKgSPSpnJUh62kk/EW/DHE9JrlBg0RYt3DUTqhUcTav8MPB/+vMMhOGgsQVFWbm663b0/8Z5df4A85s/WliQ==" saltValue="RGjEV4/4fpGdRuzcxUNun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2026-09-30T10:28:16Z</dcterms:modified>
</cp:coreProperties>
</file>