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orsyning Helsingør Spildevand AS (S02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3" i="19" l="1"/>
  <c r="E28" i="32" l="1"/>
  <c r="E32" i="32" l="1"/>
  <c r="C30" i="2" s="1"/>
  <c r="E38" i="32"/>
  <c r="E20" i="32"/>
  <c r="E12" i="32"/>
  <c r="E16" i="27" l="1"/>
  <c r="E17" i="27" s="1"/>
  <c r="E11" i="11" l="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2" i="11" l="1"/>
  <c r="C10" i="37" s="1"/>
  <c r="C11" i="37" s="1"/>
  <c r="G12" i="11"/>
  <c r="C12" i="37" l="1"/>
  <c r="C10" i="2" s="1"/>
  <c r="E11" i="21"/>
  <c r="E12" i="21" s="1"/>
  <c r="C11" i="21"/>
  <c r="C12" i="21" s="1"/>
  <c r="E11" i="29"/>
  <c r="E12" i="29" s="1"/>
  <c r="C11" i="29"/>
  <c r="C12" i="29" s="1"/>
  <c r="C14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2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<sst xmlns="http://schemas.openxmlformats.org/spreadsheetml/2006/main" count="686" uniqueCount="277">
  <si>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</si>
  <si>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</si>
  <si>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</si>
  <si>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</si>
  <si>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</si>
  <si>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</si>
  <si>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</si>
  <si>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</si>
  <si>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</si>
  <si>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</si>
  <si>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</si>
  <si>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</si>
  <si>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</si>
  <si>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</si>
  <si>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</si>
  <si>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</si>
  <si>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</si>
  <si>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</si>
  <si>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</si>
  <si>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</si>
  <si>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</si>
  <si>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</si>
  <si>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</si>
  <si>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</si>
  <si>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</si>
  <si>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</si>
  <si>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</si>
  <si>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</si>
  <si>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</si>
  <si>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</si>
  <si>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</si>
  <si>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</si>
  <si>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</si>
  <si>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</si>
  <si>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</si>
  <si>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</si>
  <si>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</si>
  <si>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</si>
  <si>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</si>
  <si>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</si>
  <si>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</si>
  <si>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</si>
  <si>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</si>
  <si>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</si>
  <si>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</si>
  <si>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</si>
  <si>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</si>
  <si>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</si>
  <si>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</si>
  <si>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</si>
  <si>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</si>
  <si>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</si>
  <si>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</si>
  <si>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</si>
  <si>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</si>
  <si>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</si>
  <si>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</si>
  <si>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</si>
  <si>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</si>
  <si>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</si>
  <si>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</si>
  <si>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</si>
  <si>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</si>
  <si>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</si>
  <si>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</si>
  <si>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</si>
  <si>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</si>
  <si>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</si>
  <si>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</si>
  <si>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</si>
  <si>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</si>
  <si>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</si>
  <si>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</si>
  <si>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</si>
  <si>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</si>
  <si>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</si>
  <si>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</si>
  <si>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</si>
  <si>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</si>
  <si>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</si>
  <si>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</si>
  <si>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</si>
  <si>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</si>
  <si>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</si>
  <si>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</si>
  <si>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</si>
  <si>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</si>
  <si>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</si>
  <si>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</si>
  <si>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</si>
  <si>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</si>
  <si>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</si>
  <si>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</si>
  <si>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</si>
  <si>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</si>
  <si>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</si>
  <si>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</si>
  <si>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</si>
  <si>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</si>
  <si>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</si>
  <si>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</si>
  <si>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</si>
  <si>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</si>
  <si>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</si>
  <si>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</si>
  <si>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</si>
  <si>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</si>
  <si>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</si>
  <si>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</si>
  <si>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</si>
  <si>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</si>
  <si>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</si>
  <si>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</si>
  <si>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</si>
  <si>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</si>
  <si>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</si>
  <si>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</si>
  <si>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</si>
  <si>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</si>
  <si>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</si>
  <si>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</si>
  <si>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</si>
  <si>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</si>
  <si>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</si>
  <si>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</si>
  <si>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</si>
  <si>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</si>
  <si>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</si>
  <si>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</si>
  <si>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</si>
  <si>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</si>
  <si>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</si>
  <si>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</si>
  <si>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</si>
  <si>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</si>
  <si>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</si>
  <si>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</si>
  <si>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</si>
  <si>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</si>
  <si>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</si>
  <si>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</si>
  <si>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</si>
  <si>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</si>
  <si>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</si>
  <si>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</si>
  <si>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</si>
  <si>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</si>
  <si>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</si>
  <si>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</si>
  <si>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</si>
  <si>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</si>
  <si>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</si>
  <si>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</si>
  <si>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</si>
  <si>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</si>
  <si>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</si>
  <si>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</si>
  <si>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</si>
  <si>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</si>
  <si>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</si>
  <si>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</si>
  <si>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</si>
  <si>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</si>
  <si>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</si>
  <si>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</si>
  <si>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</si>
  <si>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</si>
  <si>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</si>
  <si>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</si>
  <si>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</si>
  <si>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</si>
  <si>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</si>
  <si>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</si>
  <si>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</si>
  <si>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</si>
  <si>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</si>
  <si>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</si>
  <si>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</si>
  <si>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</si>
  <si>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</si>
  <si>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</si>
  <si>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</si>
  <si>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</si>
  <si>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</si>
  <si>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</si>
  <si>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</si>
  <si>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</si>
  <si>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</si>
  <si>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</si>
  <si>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</si>
  <si>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</si>
  <si>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</si>
  <si>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</si>
  <si>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</si>
  <si>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</si>
  <si>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</si>
  <si>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</si>
  <si>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</si>
  <si>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</si>
  <si>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</si>
  <si>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</si>
  <si>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</si>
  <si>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</si>
  <si>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</si>
  <si>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</si>
  <si>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</si>
  <si>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</si>
  <si>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</si>
  <si>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</si>
  <si>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</si>
  <si>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</si>
  <si>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</si>
  <si>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</si>
  <si>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</si>
  <si>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</si>
  <si>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</si>
  <si>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</si>
  <si>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</si>
  <si>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</si>
  <si>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</si>
  <si>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</si>
  <si>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</si>
  <si>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</si>
  <si>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</si>
  <si>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</si>
  <si>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</si>
  <si>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</si>
  <si>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</si>
  <si>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</si>
  <si>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</si>
  <si>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</si>
  <si>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</si>
  <si>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</si>
  <si>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</si>
  <si>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</si>
  <si>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</si>
  <si>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</si>
  <si>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</si>
  <si>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</si>
  <si>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</si>
  <si>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</si>
  <si>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</si>
  <si>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</si>
  <si>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</si>
  <si>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</si>
  <si>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</si>
  <si>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</si>
  <si>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</si>
  <si>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</si>
  <si>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</si>
  <si>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</si>
  <si>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</si>
  <si>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</si>
  <si>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</si>
  <si>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</si>
  <si>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</si>
  <si>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</si>
  <si>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</si>
  <si>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</si>
  <si>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</si>
  <si>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</si>
  <si>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</si>
  <si>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</si>
  <si>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</si>
  <si>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</si>
  <si>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</si>
  <si>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</si>
  <si>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</si>
  <si>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Ingen tilknyttet virksomhed</t>
  </si>
  <si>
    <t>Ingen bortfald eller nedsættelse</t>
  </si>
  <si>
    <t>Ingen engangstillæg</t>
  </si>
  <si>
    <t>Administrationbygninger</t>
  </si>
  <si>
    <t>75</t>
  </si>
  <si>
    <t>Arbejdsplads</t>
  </si>
  <si>
    <t>5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</si>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</sst>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x14ac:dyDescent="0.25">
      <c r="A10" s="1"/>
      <c r="B10" s="54" t="s">
        <v>265</v>
      </c>
      <c r="C10" s="9">
        <v>1870151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92959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11892</v>
      </c>
      <c r="D12" s="14" t="s">
        <v>3</v>
      </c>
      <c r="E12" s="1"/>
      <c r="F12" s="1"/>
    </row>
    <row r="13" spans="1:6" x14ac:dyDescent="0.25">
      <c r="A13" s="1"/>
      <c r="B13" s="38" t="s">
        <v>198</v>
      </c>
      <c r="C13" s="12">
        <f>SUM(C10:C12)</f>
        <v>1975002</v>
      </c>
      <c r="D13" s="13" t="s">
        <v>3</v>
      </c>
      <c r="E13" s="1"/>
      <c r="F13" s="1"/>
    </row>
    <row r="14" spans="1:6" x14ac:dyDescent="0.25">
      <c r="A14" s="1"/>
      <c r="B14" s="38" t="s">
        <v>199</v>
      </c>
      <c r="C14" s="12">
        <f>C13*(1+'Fane 14. Nøgletal'!C13)^2</f>
        <v>2023486.0080976801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6" t="s">
        <v>178</v>
      </c>
      <c r="C17" s="87"/>
      <c r="D17" s="88"/>
      <c r="E17" s="1"/>
      <c r="F17" s="1"/>
    </row>
    <row r="18" spans="1:6" x14ac:dyDescent="0.25">
      <c r="A18" s="1"/>
      <c r="B18" s="54" t="s">
        <v>147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4" t="s">
        <v>148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86"/>
      <c r="C22" s="87"/>
      <c r="D22" s="88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6" t="s">
        <v>146</v>
      </c>
      <c r="C25" s="87"/>
      <c r="D25" s="88"/>
      <c r="E25" s="1"/>
      <c r="F25" s="1"/>
    </row>
    <row r="26" spans="1:6" x14ac:dyDescent="0.25">
      <c r="A26" s="1"/>
      <c r="B26" s="54" t="s">
        <v>147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4" t="s">
        <v>148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6"/>
      <c r="C30" s="87"/>
      <c r="D30" s="88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105324234.16288073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85787104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19537130.162880734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99120392.018167317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84827661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14292731.018167317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102429689.39517201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96889733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5539956.3951720148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275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276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dVcn3Yuy7CQRUC+Xn/0VcNH2OK9rrgW6z7uiTlqXn1NC5RNc0GwAh2LfUmZAv4beEfvNvSZlLzjnSM8CJI0icw==" saltValue="yEkMVyaJ/o048i7zHMhyjg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271</v>
      </c>
      <c r="C10" s="112" t="s">
        <v>272</v>
      </c>
      <c r="D10" s="9">
        <v>38903085</v>
      </c>
      <c r="E10" s="9">
        <f>IFERROR(D10/C10,0)</f>
        <v>518707.8</v>
      </c>
      <c r="F10" s="9">
        <v>1969730</v>
      </c>
      <c r="G10" s="9">
        <v>1493193</v>
      </c>
      <c r="H10" s="14" t="s">
        <v>3</v>
      </c>
      <c r="I10" s="1"/>
    </row>
    <row r="11" spans="1:9" x14ac:dyDescent="0.25">
      <c r="A11" s="1"/>
      <c r="B11" s="56" t="s">
        <v>273</v>
      </c>
      <c r="C11" s="112" t="s">
        <v>274</v>
      </c>
      <c r="D11" s="9">
        <v>2093463</v>
      </c>
      <c r="E11" s="9">
        <f t="shared" ref="E11" si="0">IFERROR(D11/C11,0)</f>
        <v>418692.6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86" t="s">
        <v>238</v>
      </c>
      <c r="C12" s="87"/>
      <c r="D12" s="88"/>
      <c r="E12" s="12">
        <f>SUM(E10:E11)</f>
        <v>937400.39999999991</v>
      </c>
      <c r="F12" s="12">
        <f>SUM(F10:F11)</f>
        <v>1969730</v>
      </c>
      <c r="G12" s="12">
        <f>SUM(G10:G11)</f>
        <v>1493193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Anlægsprojekter'!F12</f>
        <v>1969730</v>
      </c>
      <c r="D10" s="14" t="s">
        <v>3</v>
      </c>
      <c r="E10" s="9">
        <f>SUM('Fane 9. Anlægsprojekter'!E12,'Fane 9. Anlægsprojekter'!G12)</f>
        <v>2430593.4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1969730</v>
      </c>
      <c r="D11" s="13" t="s">
        <v>3</v>
      </c>
      <c r="E11" s="12">
        <f>SUM(E10:E10)</f>
        <v>2430593.4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1993760.706</v>
      </c>
      <c r="D12" s="13" t="s">
        <v>3</v>
      </c>
      <c r="E12" s="12">
        <f>E11*(1+'Fane 14. Nøgletal'!C13)</f>
        <v>2460246.6394799999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l6sFZhsLHTk6Iy2ZC78P52CWRHmFmD789lygBcr9tCQgUMUJ7IBB1rsWuXFKmPj3/qKSaNy7zm8LXQPw1btlw==" saltValue="J0F5G9hy3Rtf6yJSHZZn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269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269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269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97849577.154898986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1993760.706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2460246.6394799999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1981975.559566366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-1308628.2173028805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-911086.08185490419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-1834023.2128443837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100231822.54794317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2023486.0080976801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102255308.55604085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100231822.54794317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1222828.2350849069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-1273104.5287090912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-903757.30541246338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-1748714.5064164235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97529074.442490101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Nøgletal'!C13)+'Fane 6. Ikke-påvirkelige omk.'!C19+'Fane 6. Ikke-påvirkelige omk.'!C27</f>
        <v>2048172.5373964717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99577246.979886577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97529074.442490101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1189854.7081983793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-1238775.3030645472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-896487.48164772557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-1721372.4807513494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94862293.885224864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Nøgletal'!C13)^2+'Fane 6. Ikke-påvirkelige omk.'!C20+'Fane 6. Ikke-påvirkelige omk.'!C28</f>
        <v>2073160.2423527087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96935454.127577573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94862293.885224864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1157319.9853997433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-1204902.9228341689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-889276.13634535135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-1694457.9613285617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92230976.850116506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Nøgletal'!C13)^3+'Fane 6. Ikke-påvirkelige omk.'!C21+'Fane 6. Ikke-påvirkelige omk.'!C29</f>
        <v>2098452.7973094117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94329429.64742592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99644221.733724296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169583.24790000002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1966331.9581379984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-1277188.8944525269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-871329.09251284413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-1782041.7978979379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97849577.154898986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1806720.1883626501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99656297.343261629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43844294.323008828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876885.88646017655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43719338.084188253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1978.4107200033964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874426.32989816519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43596710.742897771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871934.21485795546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43566454.625642203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871329.09251284413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43536219.506132007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2018084.5866131999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911086.08185490419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45187865.27062317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903757.30541246338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44824374.082386278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896487.48164772557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44463806.817267567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889276.13634535135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62712116.447401807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570680.25967135641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63228911.321015738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-725183.87095605722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1106315.9758660565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62471866.174992017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0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1105752.0312973587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62575026.592325449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172924.03788363002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1782041.7978979379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62166937.236307681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2490261.6484816559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1834023.2128443837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63589618.41514267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1748714.5064164235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62595362.936412707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1721372.4807513494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61616653.139220424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1694457.9613285617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1.976149224765945E-3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0.02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1.2548508312662424E-2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2020-08-31T06:34:54Z</dcterms:modified>
</cp:coreProperties>
</file>