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lostrup Vand AS (V06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<sst xmlns="http://schemas.openxmlformats.org/spreadsheetml/2006/main" count="622" uniqueCount="255">
  <si>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</si>
  <si>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</si>
  <si>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</si>
  <si>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</si>
  <si>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</si>
  <si>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</si>
  <si>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</si>
  <si>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</si>
  <si>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</si>
  <si>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</si>
  <si>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</si>
  <si>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</si>
  <si>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</si>
  <si>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</si>
  <si>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</si>
  <si>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</si>
  <si>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</si>
  <si>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</si>
  <si>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</si>
  <si>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</si>
  <si>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</si>
  <si>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</si>
  <si>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</si>
  <si>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</si>
  <si>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</si>
  <si>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</si>
  <si>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</si>
  <si>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</si>
  <si>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</si>
  <si>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</si>
  <si>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</si>
  <si>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</si>
  <si>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</si>
  <si>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</si>
  <si>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</si>
  <si>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</si>
  <si>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</si>
  <si>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</si>
  <si>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</si>
  <si>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</si>
  <si>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</si>
  <si>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</si>
  <si>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</si>
  <si>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</si>
  <si>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</si>
  <si>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</si>
  <si>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</si>
  <si>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</si>
  <si>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</si>
  <si>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</si>
  <si>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</si>
  <si>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</si>
  <si>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</si>
  <si>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</si>
  <si>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</si>
  <si>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</si>
  <si>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</si>
  <si>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</si>
  <si>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</si>
  <si>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</si>
  <si>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</si>
  <si>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</si>
  <si>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</si>
  <si>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</si>
  <si>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</si>
  <si>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</si>
  <si>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</si>
  <si>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</si>
  <si>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</si>
  <si>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</si>
  <si>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</si>
  <si>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</si>
  <si>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</si>
  <si>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</si>
  <si>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</si>
  <si>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</si>
  <si>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</si>
  <si>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</si>
  <si>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</si>
  <si>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</si>
  <si>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</si>
  <si>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</si>
  <si>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</si>
  <si>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</si>
  <si>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</si>
  <si>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</si>
  <si>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</si>
  <si>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</si>
  <si>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</si>
  <si>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</si>
  <si>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</si>
  <si>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</si>
  <si>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</si>
  <si>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</si>
  <si>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</si>
  <si>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</si>
  <si>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</si>
  <si>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</si>
  <si>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</si>
  <si>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</si>
  <si>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</si>
  <si>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</si>
  <si>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</si>
  <si>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</si>
  <si>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</si>
  <si>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</si>
  <si>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</si>
  <si>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</si>
  <si>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</si>
  <si>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</si>
  <si>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</si>
  <si>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</si>
  <si>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</si>
  <si>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</si>
  <si>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</si>
  <si>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</si>
  <si>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</si>
  <si>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</si>
  <si>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</si>
  <si>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</si>
  <si>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</si>
  <si>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</si>
  <si>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</si>
  <si>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</si>
  <si>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</si>
  <si>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</si>
  <si>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</si>
  <si>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</si>
  <si>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</si>
  <si>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</si>
  <si>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</si>
  <si>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</si>
  <si>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</si>
  <si>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</si>
  <si>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</si>
  <si>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</si>
  <si>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</si>
  <si>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</si>
  <si>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</si>
  <si>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</si>
  <si>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</si>
  <si>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</si>
  <si>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</si>
  <si>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</si>
  <si>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</si>
  <si>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</si>
  <si>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</si>
  <si>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</si>
  <si>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</si>
  <si>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</si>
  <si>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</si>
  <si>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</si>
  <si>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</si>
  <si>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</si>
  <si>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</si>
  <si>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</si>
  <si>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</si>
  <si>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</si>
  <si>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</si>
  <si>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</si>
  <si>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</si>
  <si>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</si>
  <si>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</si>
  <si>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</si>
  <si>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</si>
  <si>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</si>
  <si>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</si>
  <si>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</si>
  <si>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</si>
  <si>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</si>
  <si>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</si>
  <si>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</si>
  <si>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</si>
  <si>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</si>
  <si>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</si>
  <si>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</si>
  <si>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</si>
  <si>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</si>
  <si>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</si>
  <si>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</si>
  <si>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</si>
  <si>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</si>
  <si>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</si>
  <si>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</si>
  <si>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</si>
  <si>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</si>
  <si>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</si>
  <si>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</si>
  <si>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</si>
  <si>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</si>
  <si>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</si>
  <si>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</si>
  <si>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</si>
  <si>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</si>
  <si>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</si>
  <si>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</si>
  <si>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</si>
  <si>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</si>
  <si>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</si>
  <si>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</si>
  <si>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</si>
  <si>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</si>
  <si>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</si>
  <si>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</si>
  <si>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</si>
  <si>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</si>
  <si>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</si>
  <si>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</si>
  <si>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</si>
  <si>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</si>
  <si>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</si>
  <si>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</si>
  <si>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</si>
  <si>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</si>
  <si>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</si>
  <si>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</si>
  <si>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</si>
  <si>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</si>
  <si>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</si>
  <si>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</si>
  <si>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</si>
  <si>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</si>
  <si>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</si>
  <si>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</si>
  <si>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</si>
  <si>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</si>
  <si>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</si>
  <si>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Byggemodning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</si>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</sst>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rMhhvPjeG5oef6Slj9A/cmEoPhrD8KnPEvkrdy/1YwqEUgXIfi1PBm10sx5iUpIsNep4dgTaBen8YDSKax57Q==" saltValue="OHYDjb+N31MTD1OY0tglyA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3" t="s">
        <v>229</v>
      </c>
      <c r="C10" s="9">
        <v>8177367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230</v>
      </c>
      <c r="C11" s="9">
        <v>63865</v>
      </c>
      <c r="D11" s="14" t="s">
        <v>3</v>
      </c>
      <c r="E11" s="1"/>
      <c r="F11" s="1"/>
    </row>
    <row r="12" spans="1:6" x14ac:dyDescent="0.25">
      <c r="A12" s="1"/>
      <c r="B12" s="63" t="s">
        <v>231</v>
      </c>
      <c r="C12" s="9">
        <v>531998</v>
      </c>
      <c r="D12" s="14" t="s">
        <v>3</v>
      </c>
      <c r="E12" s="1"/>
      <c r="F12" s="1"/>
    </row>
    <row r="13" spans="1:6" x14ac:dyDescent="0.25">
      <c r="A13" s="1"/>
      <c r="B13" s="63" t="s">
        <v>232</v>
      </c>
      <c r="C13" s="9">
        <v>196496</v>
      </c>
      <c r="D13" s="14" t="s">
        <v>3</v>
      </c>
      <c r="E13" s="1"/>
      <c r="F13" s="1"/>
    </row>
    <row r="14" spans="1:6" x14ac:dyDescent="0.25">
      <c r="A14" s="1"/>
      <c r="B14" s="63" t="s">
        <v>233</v>
      </c>
      <c r="C14" s="9">
        <v>570754</v>
      </c>
      <c r="D14" s="14" t="s">
        <v>3</v>
      </c>
      <c r="E14" s="1"/>
      <c r="F14" s="1"/>
    </row>
    <row r="15" spans="1:6" x14ac:dyDescent="0.25">
      <c r="A15" s="1"/>
      <c r="B15" s="55" t="s">
        <v>205</v>
      </c>
      <c r="C15" s="12">
        <f>SUM(C10:C14)</f>
        <v>9540480</v>
      </c>
      <c r="D15" s="13" t="s">
        <v>3</v>
      </c>
      <c r="E15" s="1"/>
      <c r="F15" s="1"/>
    </row>
    <row r="16" spans="1:6" x14ac:dyDescent="0.25">
      <c r="A16" s="1"/>
      <c r="B16" s="55" t="s">
        <v>206</v>
      </c>
      <c r="C16" s="12">
        <f>C15*(1+'Fane 12. Nøgletal'!C14)^2</f>
        <v>9603551.0638272017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xDIDPvhJD2GMae9idqDLOpYBux5aw0Cy2hsE/AL9xHtJJExlaVjbSbKZ8ueBU1CHWVAVx6A5JKkkyOurK5SITA==" saltValue="YJeectvXoXzNDDlYlDvJp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236</v>
      </c>
      <c r="C8" s="116"/>
      <c r="D8" s="116"/>
      <c r="E8" s="116"/>
      <c r="F8" s="117"/>
      <c r="G8" s="1"/>
    </row>
    <row r="9" spans="1:7" x14ac:dyDescent="0.25">
      <c r="A9" s="1"/>
      <c r="B9" s="112" t="s">
        <v>237</v>
      </c>
      <c r="C9" s="113"/>
      <c r="D9" s="114"/>
      <c r="E9" s="9">
        <v>553132.42180155218</v>
      </c>
      <c r="F9" s="14" t="s">
        <v>3</v>
      </c>
      <c r="G9" s="1"/>
    </row>
    <row r="10" spans="1:7" x14ac:dyDescent="0.25">
      <c r="A10" s="1"/>
      <c r="B10" s="112" t="s">
        <v>238</v>
      </c>
      <c r="C10" s="113"/>
      <c r="D10" s="114"/>
      <c r="E10" s="9">
        <v>-1140880.531299457</v>
      </c>
      <c r="F10" s="14" t="s">
        <v>3</v>
      </c>
      <c r="G10" s="1"/>
    </row>
    <row r="11" spans="1:7" x14ac:dyDescent="0.25">
      <c r="A11" s="1"/>
      <c r="B11" s="112" t="s">
        <v>239</v>
      </c>
      <c r="C11" s="113"/>
      <c r="D11" s="114"/>
      <c r="E11" s="9">
        <v>-575052.03735078871</v>
      </c>
      <c r="F11" s="14" t="s">
        <v>3</v>
      </c>
      <c r="G11" s="1"/>
    </row>
    <row r="12" spans="1:7" x14ac:dyDescent="0.25">
      <c r="A12" s="1"/>
      <c r="B12" s="112" t="s">
        <v>240</v>
      </c>
      <c r="C12" s="113"/>
      <c r="D12" s="114"/>
      <c r="E12" s="9">
        <f>IF(OR(AND(E10&gt;0,E11&lt;0),AND(E11&lt;0,E34&gt;0)),E17+E18,E11)</f>
        <v>-575052.03735078871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241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242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243</v>
      </c>
      <c r="C17" s="113"/>
      <c r="D17" s="114"/>
      <c r="E17" s="9">
        <v>-581400.05474895239</v>
      </c>
      <c r="F17" s="14" t="s">
        <v>3</v>
      </c>
      <c r="G17" s="1"/>
    </row>
    <row r="18" spans="1:7" x14ac:dyDescent="0.25">
      <c r="A18" s="1"/>
      <c r="B18" s="112" t="s">
        <v>244</v>
      </c>
      <c r="C18" s="113"/>
      <c r="D18" s="114"/>
      <c r="E18" s="9">
        <v>-581400.05474895239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245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207</v>
      </c>
      <c r="C22" s="58"/>
      <c r="D22" s="58"/>
      <c r="E22" s="58"/>
      <c r="F22" s="59"/>
      <c r="G22" s="1"/>
    </row>
    <row r="23" spans="1:7" x14ac:dyDescent="0.25">
      <c r="A23" s="1"/>
      <c r="B23" s="60" t="s">
        <v>208</v>
      </c>
      <c r="C23" s="61"/>
      <c r="D23" s="62"/>
      <c r="E23" s="9">
        <v>24853643.915756002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25325980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252</v>
      </c>
      <c r="C26" s="65"/>
      <c r="D26" s="66"/>
      <c r="E26" s="45">
        <f>E23-(E24-E25)</f>
        <v>-472336.08424399793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246</v>
      </c>
      <c r="C29" s="116"/>
      <c r="D29" s="116"/>
      <c r="E29" s="116"/>
      <c r="F29" s="117"/>
      <c r="G29" s="1"/>
    </row>
    <row r="30" spans="1:7" x14ac:dyDescent="0.25">
      <c r="A30" s="1"/>
      <c r="B30" s="130" t="s">
        <v>247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-581400.05474895239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248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253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-472336.08424399793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-118084.02106099948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1" t="s">
        <v>251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OyMRycaaRnzjlaYVcPzrD3EgxAI9o8ozB+QTZ7HtFdeAfdVSjRDBIjbwbci81sWzO7dB+XUiZpckWc2h7wcpQ==" saltValue="46E+Ujt3FoaxLsomlVkcvA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254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BTQ7QhYYra9O2AniUHLPE0CyC+RUl7fLLvNUfuRqXLuGEdqfZeoCN5UXZOVhNPCwbDSWQovEubShDmAc6eTiA==" saltValue="QbBlmKtdOXMGbZuJA7N7Q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269</v>
      </c>
      <c r="D11" s="14" t="s">
        <v>3</v>
      </c>
      <c r="E11" s="9">
        <v>657</v>
      </c>
      <c r="F11" s="14" t="s">
        <v>3</v>
      </c>
      <c r="G11" s="1"/>
    </row>
    <row r="12" spans="1:7" x14ac:dyDescent="0.25">
      <c r="A12" s="1"/>
      <c r="B12" s="55" t="s">
        <v>136</v>
      </c>
      <c r="C12" s="12">
        <f>SUM(C10:C11)</f>
        <v>269</v>
      </c>
      <c r="D12" s="13" t="s">
        <v>3</v>
      </c>
      <c r="E12" s="12">
        <f>SUM(E10:E11)</f>
        <v>657</v>
      </c>
      <c r="F12" s="13" t="s">
        <v>3</v>
      </c>
      <c r="G12" s="1"/>
    </row>
    <row r="13" spans="1:7" x14ac:dyDescent="0.25">
      <c r="A13" s="1"/>
      <c r="B13" s="55" t="s">
        <v>210</v>
      </c>
      <c r="C13" s="12">
        <f>C12*(1+'Fane 12. Nøgletal'!C14)</f>
        <v>269.8877</v>
      </c>
      <c r="D13" s="13" t="s">
        <v>3</v>
      </c>
      <c r="E13" s="12">
        <f>E12*(1+'Fane 12. Nøgletal'!C14)</f>
        <v>659.16810000000009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yxksIqXWOAQ5eum7UIGcyE4zUaa0VNZYFcFZLf/FeC/oNpzxP/8t+JQiFQevO1LOekxp+KQFhKGIcfFCJFytQ==" saltValue="phY/bbFjQmOULwZUxI0u5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234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234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234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234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TgPW0nIn8a798pePzUHeG7tFpLltcfuyzI+43Xii6uKErte5VGFH9W2GmIa5eULBaYA1A80IOXgrIvhvyPr6g==" saltValue="DARNY9SV0Tlqhl2Rvx1IC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oHLGP9ZcoIiatattHS8CD9aYVsc/WONwHq8y8J7zuECokz8iwOSUhEfoSkvKGSRsHaocVxi/gVHX5/7gz9MyHw==" saltValue="WBc3CuuQURsSShgjrUyhl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235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235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235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dd9jtwbrQRetuG1aKTAXDz7Y3hd7LQ80J4T6hnFl8Su6vC8GP21+SG+XMQ6AoSL5MItoGCWZk9ZDYbXhPAqOg==" saltValue="XFbbLFHQ7f7wSUsNjmd7y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WSMCbeYsbuC/mrQrEXs97rdm2lKeABmf77sZsxfKV6rBUMtGMfvPjcmg6IcELnG+ZXz+yADgJnb72B98aadcEA==" saltValue="rpr8moYwISPV/LkQ5Vdjk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13326845.188879622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34750.79706120483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310868.93994758022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269.8877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659.16810000000009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162590.57718847139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-102204.2400595472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-147431.15835570317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-185451.43743171648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13055277.986021126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omk.'!C16</f>
        <v>9603551.0638272017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-581400.05474895239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22077428.995099373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GK5c8380ODNKa4EoJz+QQZdeUOgVBKmOcphIIxMJAw/GusVI4kyq1MTJ3C1Mtcmi6mH4Y3ASjy+Cquqll8retA==" saltValue="LTq9xG7tl0KgA/85qh237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13055277.986021126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43082.417353869714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-99234.37866431447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-144959.32755471146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-97386.749950557132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12756779.947205411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omk.'!C16*(1+'Fane 12. Nøgletal'!C14)</f>
        <v>9635242.7823378332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-118084.02106099948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22273938.708482247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8A94uQ+Y5rzGLgVVofsyFfgRC0nH3ZD9f6LkMF/Jo8bf+4IvjgVBDcj1aJo+DHu8ftBb0uwid5lV3bFLsxP3RA==" saltValue="0iTa5HPfMIDdnELDlojN6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12756779.947205411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42097.37382577786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-96965.46738980076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-142528.93946892919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-96262.045957258146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12463120.8682152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omk.'!C16*(1+'Fane 12. Nøgletal'!C14)^2</f>
        <v>9667039.0835195482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-118084.02106099948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22012075.930673748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GqiDKtjzY1YOyx+RKzEt7RFj8SJ2cA317s5ec+uZrLpARF1jsAxsRpJil6yGMDc7uwdCWP+r++nlOK+wrn2Jsw==" saltValue="jf2sNJWQRaRrWHRdtcVms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189</v>
      </c>
      <c r="C8" s="7">
        <f>'Fane 2.3. Økonomisk ramme 2024'!C15</f>
        <v>12463120.8682152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41128.298865110155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-94733.337497665867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-140139.29926979312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-95150.330990425136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12174226.199322425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omk.'!C16*(1+'Fane 12. Nøgletal'!C14)^3</f>
        <v>9698940.3124951627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-118084.02106099948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21755082.49075659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8ui2CaCYGvN58qB11FW7WNwo6Y+xHV8fXnw3hpcWsjyDuhsCHnp8uTdcVekkUnvwcNoqWc10BUZIqYbHnUOGtg==" saltValue="oCBDjHcRGQZW9iCZx0ok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13248623.62435117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35305.536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318286.28999999998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165947.02849428428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-104308.86056437371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-148621.25214133991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-188387.17726011702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13326845.188879622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10409708.210819401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-581400.05474895239</v>
      </c>
      <c r="F28" s="11" t="s">
        <v>3</v>
      </c>
      <c r="G28" s="1"/>
    </row>
    <row r="29" spans="1:7" x14ac:dyDescent="0.25">
      <c r="A29" s="1"/>
      <c r="B29" s="55" t="s">
        <v>249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250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23155153.344950072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+n86IaKLADoMi7XD8R7p88//Hh+1ZmBWUf+RrJ+BgVLf4mO1xzPDn/67HbZclgoSbALh1955kxW7Vlj6IwXbfw==" saltValue="D3UQIioDUtQBIdEfg6om/A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6952035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139040.70000000001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6899519.3276099991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137990.38655219998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6875798.780161676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-0.43476989980806591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137515.96690783554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6852159.3506803187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603137.39990922005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149105.93501179077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7395326.3435277957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35736.263539200001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148621.25214133991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7371287.1394557487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34865.47469150681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270.77832941000003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147431.15835570317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7247966.3777355729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144959.32755471146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7126446.9734464595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142528.93946892919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7006964.9634896563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140139.29926979312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vH6W9EQlW+BrkCEoWPODBPxztXzEwH0XStZ71KbXf+lF8ckS4+bOvAHPFyys9/fZr4kQfJOhhdSM/SAHRjKaWw==" saltValue="rGmrQfX9xfjRz7ohmwaAS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4888007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44480.863700000002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4905038.9182310104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44635.854155902198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4942543.8758579772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-381601.703925838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39680.196895809611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4597671.3024144433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1947217.8731740618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95300.727929149012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6528273.4267208008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322169.38273799996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188387.17726011702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6743332.7109115077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311894.80744940724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661.3433547300001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185451.43743171648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6580185.8074700758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97386.749950557132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6504192.2944093337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96262.045957258146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6429076.4182719681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95150.330990425136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oSTW+sBduPmProwy1Pe+Wh04iIjJeYRkS3bmqcGQlgOSk3ATSzMaZrIrgskSdfijgf5GbbT2WFv8LpS8dFXh4w==" saltValue="Zws/yQ4vcdgdaw0AY1iZkw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1.2592296413639924E-2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7.5760916334799578E-3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QtfmFnk1R1vILWOPnq473u4QsW5pJZly0iDPJs3DhyzVGtkIhF+9OcZXuxCUHLb9tBp+PIyF7mXHlLmjOmZ9g==" saltValue="WJjyRw7h6xLi66XeqEhxZ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2021-09-01T12:46:45Z</dcterms:modified>
</cp:coreProperties>
</file>