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Guldborgsund Spildevand AS (S033)\ØR2027\"/>
    </mc:Choice>
  </mc:AlternateContent>
  <xr:revisionPtr revIDLastSave="0" documentId="13_ncr:1_{7B97E60A-70F8-4B38-AE5D-AA1D9D089C66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2027'!$A$1:$E$25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Engangstillæg'!$A$1:$G$22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Engangstillæg'!$B$8:$F$20</definedName>
    <definedName name="EngTillæg_Tabel_Værdi">'5.3. Engangstillæg'!$B$20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2027'!$A$1:$E$25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Engangstillæg'!$A$1:$G$22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2027'!$B$8:$D$23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2027'!$B$21</definedName>
    <definedName name="ØR_Tabel_Total">'1. Økonomisk ramme 2027'!$B$23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3" l="1"/>
  <c r="C23" i="4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C12" i="11" s="1"/>
  <c r="C19" i="3" s="1"/>
  <c r="E20" i="10"/>
  <c r="C20" i="10"/>
  <c r="E18" i="9"/>
  <c r="E19" i="9" s="1"/>
  <c r="C18" i="9"/>
  <c r="C20" i="9" s="1"/>
  <c r="E19" i="8"/>
  <c r="E18" i="8"/>
  <c r="E17" i="8"/>
  <c r="E16" i="8"/>
  <c r="E15" i="8"/>
  <c r="E14" i="8"/>
  <c r="E13" i="8"/>
  <c r="C13" i="7" s="1"/>
  <c r="E12" i="8"/>
  <c r="C12" i="7" s="1"/>
  <c r="E11" i="8"/>
  <c r="E10" i="8"/>
  <c r="C10" i="7" s="1"/>
  <c r="E9" i="8"/>
  <c r="C9" i="7" s="1"/>
  <c r="C25" i="7"/>
  <c r="C18" i="3" s="1"/>
  <c r="C16" i="6"/>
  <c r="C13" i="3" l="1"/>
  <c r="C16" i="12"/>
  <c r="C21" i="3" s="1"/>
  <c r="C12" i="3"/>
  <c r="C11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</calcChain>
</file>

<file path=xl/sharedStrings.xml><?xml version="1.0" encoding="utf-8"?>
<sst xmlns="http://schemas.openxmlformats.org/spreadsheetml/2006/main" count="358" uniqueCount="163">
  <si>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</si>
  <si>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</si>
  <si>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</si>
  <si>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</si>
  <si>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</si>
  <si>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</si>
  <si>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</si>
  <si>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</si>
  <si>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</si>
  <si>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</si>
  <si>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</si>
  <si>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</si>
  <si>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</si>
  <si>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</si>
  <si>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</si>
  <si>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</si>
  <si>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</si>
  <si>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</si>
  <si>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</si>
  <si>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</si>
  <si>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</si>
  <si>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</si>
  <si>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</si>
  <si>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</si>
  <si>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</si>
  <si>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</si>
  <si>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</si>
  <si>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</si>
  <si>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</si>
  <si>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</si>
  <si>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</si>
  <si>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</si>
  <si>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</si>
  <si>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</si>
  <si>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</si>
  <si>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</si>
  <si>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</si>
  <si>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</si>
  <si>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</si>
  <si>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</si>
  <si>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</si>
  <si>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</si>
  <si>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</si>
  <si>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</si>
  <si>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</si>
  <si>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</si>
  <si>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</si>
  <si>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</si>
  <si>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</si>
  <si>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</si>
  <si>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</si>
  <si>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</si>
  <si>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</si>
  <si>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</si>
  <si>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</si>
  <si>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</si>
  <si>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</si>
  <si>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</si>
  <si>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</si>
  <si>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</si>
  <si>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</si>
  <si>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</si>
  <si>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</si>
  <si>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</si>
  <si>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</si>
  <si>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</si>
  <si>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</si>
  <si>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</si>
  <si>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</si>
  <si>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</si>
  <si>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</si>
  <si>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</si>
  <si>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</si>
  <si>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</si>
  <si>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</si>
  <si>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</si>
  <si>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</si>
  <si>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</si>
  <si>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</si>
  <si>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</si>
  <si>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</si>
  <si>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</si>
  <si>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</si>
  <si>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</si>
  <si>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</si>
  <si>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</si>
  <si>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</si>
  <si>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</si>
  <si>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</si>
  <si>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</si>
  <si>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</si>
  <si>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</si>
  <si>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</si>
  <si>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</si>
  <si>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</si>
  <si>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</si>
  <si>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</si>
  <si>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</si>
  <si>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</si>
  <si>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</si>
  <si>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</si>
  <si>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</si>
  <si>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</si>
  <si>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</si>
  <si>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</si>
  <si>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</si>
  <si>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</si>
  <si>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</si>
  <si>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</si>
  <si>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</si>
  <si>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</si>
  <si>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</si>
  <si>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</si>
  <si>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</si>
  <si>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</si>
  <si>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</si>
  <si>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</si>
  <si>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</si>
  <si>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</si>
  <si>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</si>
  <si>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</si>
  <si>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</si>
  <si>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</si>
  <si>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</si>
  <si>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</si>
  <si>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</si>
  <si>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</si>
  <si>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</si>
  <si>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</si>
  <si>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</si>
  <si>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</si>
  <si>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</si>
  <si>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</si>
  <si>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</si>
  <si>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</si>
  <si>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</si>
  <si>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</si>
  <si>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</si>
  <si>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</si>
  <si>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</si>
  <si>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</si>
  <si>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</si>
  <si>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</si>
  <si>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</si>
  <si>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</si>
  <si>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</si>
  <si>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</si>
  <si>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</si>
  <si>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</si>
  <si>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</si>
  <si>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Selskabsskat</t>
  </si>
  <si>
    <t>Erstatninger</t>
  </si>
  <si>
    <t>Gebyr til Miljøstyrelsen</t>
  </si>
  <si>
    <t>Solceller</t>
  </si>
  <si>
    <t>Særbidrag</t>
  </si>
  <si>
    <t>Kloakering i det åbne land</t>
  </si>
  <si>
    <t>Nye Kunder</t>
  </si>
  <si>
    <t>Kloakering Elkenøre, Sildestrup</t>
  </si>
  <si>
    <t>Myndighedsbehandling</t>
  </si>
  <si>
    <t>NIS2</t>
  </si>
  <si>
    <t>Systofte Skovby - Fejltilslutninger</t>
  </si>
  <si>
    <t>Periodevise driftsomkostninger - bassinopr.</t>
  </si>
  <si>
    <t>Tidligere udmeldt fradrag til den økonomiske ramme for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</si>
</sst>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wrapText="1"/>
    </xf>
    <xf numFmtId="1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6TnpOtVwc3i43BwLRYOWdY09fUccTBggibuZjxAtOADp3t+KmoJIban2HhV9OcJAY0jBqJzwhpC/jQc1cerYzA==" saltValue="S4b5qUW2nbjvSfSC1iw6Cw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v2fbYOZ+/Cr25bcnzv+e0NCFcYUXkbxGTUFon4+xtJdFc9PW4dk33Yyu2NHWgqy3MWo4wkvc7+yxMiYO8j24tA==" saltValue="aFI4EXmTe8CXsNtWsXHQy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7" t="s">
        <v>142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0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X/ZJdwk4+diI8DSX6sMBNkvh/2lGboTZc6Cg7deq4fhCruIV+X13W4lKu2hLdVeGR7WTfMRXltrwt7JJrIwOHg==" saltValue="czw7l0s8w2EsiJOM8zrt5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FnEafwRZ2RZlFMBQBmVvqz46Y3vht8DTV6GsRV+MoKQLG5tCQDXBjQPN50Y37RMSL7kYNN7W2c402DnaDJFglw==" saltValue="tuy4IcD4xYa+ibqZzLUXT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bBY1UN3hLNEa1OCynD94epnulYmDOEv7YFnaImrIDQc5Eo7KUdAJa+LZhIc4dh+lW0GBrG++oZh/ciwKidYpAw==" saltValue="RXt6pAvwFh0aph50cv2XQ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ziKJG1IosdO9BoJlG0FGik0J+bkQfWVx2ABQT/yAhpDdQ35Q/M9ZbGUkrZ7jfkNQNPqfUotOWnK7uO3ywUq5lQ==" saltValue="3o+KYZ3cXrLXKD1ddow7e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7.5587672805785197E-3</v>
      </c>
      <c r="D23" s="22"/>
    </row>
    <row r="24" spans="1:4" ht="15" customHeight="1" x14ac:dyDescent="0.25">
      <c r="A24" s="11"/>
      <c r="B24" s="44" t="s">
        <v>121</v>
      </c>
      <c r="C24" s="8">
        <v>7.5587672805785197E-3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MwEsbEf00fQk23nbhvwVTeyVkg3chXnynAuOJENrCNFXpkV8f06NtvW7RYIrtXktEWy+B8a3XpEgnuQzIq0DNw==" saltValue="9u85C6EHC30pL+x34CE/S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157763754.34453285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837221.81388616143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-1198827.8692540715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-1001190.567212746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4519987.6781644179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160920945.40011659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431043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40" t="s">
        <v>162</v>
      </c>
      <c r="C20" s="34">
        <v>-452421.38661382347</v>
      </c>
      <c r="D20" s="39" t="s">
        <v>31</v>
      </c>
      <c r="E20" s="11"/>
    </row>
    <row r="21" spans="1:5" ht="15" customHeight="1" x14ac:dyDescent="0.25">
      <c r="A21" s="11"/>
      <c r="B21" s="28" t="s">
        <v>22</v>
      </c>
      <c r="C21" s="34">
        <f>'5.5. Korr. af ØR2025'!C16</f>
        <v>0</v>
      </c>
      <c r="D21" s="39" t="s">
        <v>31</v>
      </c>
      <c r="E21" s="11"/>
    </row>
    <row r="22" spans="1:5" ht="15" customHeight="1" x14ac:dyDescent="0.25">
      <c r="A22" s="11"/>
      <c r="B22" s="38" t="s">
        <v>42</v>
      </c>
      <c r="C22" s="34">
        <v>0</v>
      </c>
      <c r="D22" s="39" t="s">
        <v>31</v>
      </c>
      <c r="E22" s="11"/>
    </row>
    <row r="23" spans="1:5" ht="15" customHeight="1" x14ac:dyDescent="0.25">
      <c r="A23" s="11"/>
      <c r="B23" s="25" t="s">
        <v>4</v>
      </c>
      <c r="C23" s="41">
        <f>SUM(C17:C22)</f>
        <v>160899567.01350278</v>
      </c>
      <c r="D23" s="27" t="s">
        <v>31</v>
      </c>
      <c r="E23" s="11"/>
    </row>
    <row r="24" spans="1:5" ht="15" customHeight="1" x14ac:dyDescent="0.25">
      <c r="A24" s="11"/>
      <c r="B24" s="11"/>
      <c r="C24" s="11"/>
      <c r="D24" s="11"/>
      <c r="E24" s="11"/>
    </row>
    <row r="25" spans="1:5" ht="15" customHeight="1" x14ac:dyDescent="0.25">
      <c r="A25" s="11"/>
      <c r="B25" s="11"/>
      <c r="C25" s="11"/>
      <c r="D25" s="11"/>
      <c r="E25" s="11"/>
    </row>
  </sheetData>
  <sheetProtection algorithmName="SHA-512" hashValue="tfnZm7/F1LQlgi1FgqIozYMx0JvtKtPdN5rgH5Jodmad4txRrsuuKNagXVAg0z5EHjddR2pV6jmLG7suQ2C/6w==" saltValue="pYDNsUfWkQaSWAwJx/VmY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158912343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471970.85896823579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Engangstillæg'!C20+'5.3. Engangstillæg'!E20</f>
        <v>9499439.5357687809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168883753.39473701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161492708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7391045.3947370052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2196717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9587762.3947370052</v>
      </c>
      <c r="D19" s="27" t="s">
        <v>31</v>
      </c>
      <c r="E19" s="11"/>
    </row>
    <row r="20" spans="1:5" ht="49.5" customHeight="1" x14ac:dyDescent="0.25">
      <c r="A20" s="11"/>
      <c r="B20" s="49" t="s">
        <v>144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145</v>
      </c>
      <c r="C22" s="26"/>
      <c r="D22" s="27"/>
      <c r="E22" s="11"/>
    </row>
    <row r="23" spans="1:5" ht="27.95" customHeight="1" x14ac:dyDescent="0.25">
      <c r="A23" s="11"/>
      <c r="B23" s="52" t="s">
        <v>146</v>
      </c>
      <c r="C23" s="53">
        <f>100*2196717/(143396766+3614381)</f>
        <v>1.4942519970951591</v>
      </c>
      <c r="D23" s="46" t="s">
        <v>147</v>
      </c>
      <c r="E23" s="11"/>
    </row>
    <row r="24" spans="1:5" ht="27.95" customHeight="1" x14ac:dyDescent="0.25">
      <c r="A24" s="11"/>
      <c r="B24" s="52" t="s">
        <v>148</v>
      </c>
      <c r="C24" s="53">
        <f>C19/C12*100</f>
        <v>5.6771372035575522</v>
      </c>
      <c r="D24" s="46" t="s">
        <v>147</v>
      </c>
      <c r="E24" s="11"/>
    </row>
    <row r="25" spans="1:5" ht="56.25" customHeight="1" x14ac:dyDescent="0.25">
      <c r="A25" s="11"/>
      <c r="B25" s="49" t="s">
        <v>149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+xc+dF3TbDz1ck2gXxdS2extkF3F+6CR95tStzXToiRJ5mFFkJRJQzcHYl5ffjZvpoSyFgf/F11teWo1A2kJfA==" saltValue="I84GzvHly1UJcTE91epkN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155022761.59976655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471970.85896823579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-1175348.496011395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-986937.32599205431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4431307.7078015348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157763754.34453285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431043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-452421.38661382347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0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136</v>
      </c>
      <c r="C23" s="75">
        <v>157742375.95791903</v>
      </c>
      <c r="D23" s="58" t="s">
        <v>31</v>
      </c>
      <c r="E23" s="54"/>
    </row>
    <row r="24" spans="1:5" ht="30" customHeight="1" x14ac:dyDescent="0.25">
      <c r="A24" s="54"/>
      <c r="B24" s="76" t="s">
        <v>137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czADToznXiM5rPlHI/JCSdkQu0OnWJeWP8yzKu7NsJn94s9dBiXHIy4ZDB/+qEZm3nmYkhryiubexU43f1/u6Q==" saltValue="3aOHlwdfZbKo240+dn0kz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50772991.640493408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-1015459.8328098682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301996.55295375991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50059528.3606373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-1001190.567212746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116542357.23077855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541648.76572000002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117084005.99649854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-1001190.567212746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Usc1ADBT5qKAdwCPqounDokDoi+LUxqnfTtpbDaap+O5ubWhKOxIgwOnOrsj1kCKw03auMAqVaCKLsh1lPrtWA==" saltValue="rAcEor00DVi9ebnAuVAG1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138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4" t="s">
        <v>139</v>
      </c>
      <c r="C10" s="33">
        <f>'5.1.a. § 10-tillæg'!E10</f>
        <v>6580.705768779997</v>
      </c>
      <c r="D10" s="46" t="s">
        <v>31</v>
      </c>
      <c r="E10" s="11"/>
    </row>
    <row r="11" spans="1:5" ht="15" customHeight="1" x14ac:dyDescent="0.25">
      <c r="A11" s="11"/>
      <c r="B11" s="94" t="s">
        <v>140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4" t="s">
        <v>150</v>
      </c>
      <c r="C12" s="33">
        <f>'5.1.a. § 10-tillæg'!E12</f>
        <v>4338803</v>
      </c>
      <c r="D12" s="46" t="s">
        <v>31</v>
      </c>
      <c r="E12" s="11"/>
    </row>
    <row r="13" spans="1:5" ht="15" customHeight="1" x14ac:dyDescent="0.25">
      <c r="A13" s="11"/>
      <c r="B13" s="95" t="s">
        <v>141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5" t="s">
        <v>151</v>
      </c>
      <c r="C14" s="96">
        <v>6421.51</v>
      </c>
      <c r="D14" s="46" t="s">
        <v>31</v>
      </c>
      <c r="E14" s="11"/>
    </row>
    <row r="15" spans="1:5" ht="15" customHeight="1" x14ac:dyDescent="0.25">
      <c r="A15" s="11"/>
      <c r="B15" s="95" t="s">
        <v>152</v>
      </c>
      <c r="C15" s="96">
        <v>73876</v>
      </c>
      <c r="D15" s="46" t="s">
        <v>31</v>
      </c>
      <c r="E15" s="11"/>
    </row>
    <row r="16" spans="1:5" ht="15" customHeight="1" x14ac:dyDescent="0.25">
      <c r="A16" s="11"/>
      <c r="B16" s="95"/>
      <c r="C16" s="96"/>
      <c r="D16" s="46" t="s">
        <v>31</v>
      </c>
      <c r="E16" s="11"/>
    </row>
    <row r="17" spans="1:5" ht="15" customHeight="1" x14ac:dyDescent="0.25">
      <c r="A17" s="11"/>
      <c r="B17" s="95"/>
      <c r="C17" s="96"/>
      <c r="D17" s="46" t="s">
        <v>31</v>
      </c>
      <c r="E17" s="11"/>
    </row>
    <row r="18" spans="1:5" ht="15" customHeight="1" x14ac:dyDescent="0.25">
      <c r="A18" s="11"/>
      <c r="B18" s="95"/>
      <c r="C18" s="96"/>
      <c r="D18" s="46" t="s">
        <v>31</v>
      </c>
      <c r="E18" s="11"/>
    </row>
    <row r="19" spans="1:5" ht="15" customHeight="1" x14ac:dyDescent="0.25">
      <c r="A19" s="11"/>
      <c r="B19" s="95"/>
      <c r="C19" s="96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4425681.2157687796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431043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431043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BzTdHK5NCg6vXkOzefs+La3Pj+xOWzcRQ7pKkFfXAwGzRRDxIgdn/kYrA0brXKjujp/tC8qtzJWEN+BWpt/bSw==" saltValue="VKXN4Q1WnmZTXfai6mXoU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138</v>
      </c>
      <c r="C9" s="33">
        <v>2078855.6316994401</v>
      </c>
      <c r="D9" s="33">
        <v>1874024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4" t="s">
        <v>139</v>
      </c>
      <c r="C10" s="33">
        <v>108626.29423122</v>
      </c>
      <c r="D10" s="33">
        <v>115207</v>
      </c>
      <c r="E10" s="33">
        <f t="shared" ref="E10:E19" si="0">MAX(D10-C10,0)</f>
        <v>6580.705768779997</v>
      </c>
      <c r="F10" s="46" t="s">
        <v>31</v>
      </c>
      <c r="G10" s="11"/>
    </row>
    <row r="11" spans="1:7" ht="42.75" customHeight="1" x14ac:dyDescent="0.25">
      <c r="A11" s="11"/>
      <c r="B11" s="94" t="s">
        <v>140</v>
      </c>
      <c r="C11" s="33">
        <v>3477931.1022358201</v>
      </c>
      <c r="D11" s="33">
        <v>3015099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4" t="s">
        <v>150</v>
      </c>
      <c r="C12" s="33">
        <v>0</v>
      </c>
      <c r="D12" s="33">
        <v>4338803</v>
      </c>
      <c r="E12" s="33">
        <f t="shared" si="0"/>
        <v>4338803</v>
      </c>
      <c r="F12" s="46" t="s">
        <v>31</v>
      </c>
      <c r="G12" s="11"/>
    </row>
    <row r="13" spans="1:7" ht="15" customHeight="1" x14ac:dyDescent="0.25">
      <c r="A13" s="11"/>
      <c r="B13" s="95" t="s">
        <v>141</v>
      </c>
      <c r="C13" s="33">
        <v>106302.27504086</v>
      </c>
      <c r="D13" s="33">
        <v>82842</v>
      </c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5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5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5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5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5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5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105" t="s">
        <v>104</v>
      </c>
      <c r="C21" s="106"/>
      <c r="D21" s="106"/>
      <c r="E21" s="106"/>
      <c r="F21" s="107"/>
      <c r="G21" s="11"/>
    </row>
    <row r="22" spans="1:7" ht="15" customHeight="1" x14ac:dyDescent="0.25">
      <c r="A22" s="11"/>
      <c r="B22" s="108"/>
      <c r="C22" s="100"/>
      <c r="D22" s="100"/>
      <c r="E22" s="100"/>
      <c r="F22" s="100"/>
      <c r="G22" s="11"/>
    </row>
    <row r="23" spans="1:7" ht="15" customHeight="1" x14ac:dyDescent="0.25">
      <c r="A23" s="11"/>
      <c r="B23" s="108"/>
      <c r="C23" s="100"/>
      <c r="D23" s="100"/>
      <c r="E23" s="100"/>
      <c r="F23" s="100"/>
      <c r="G23" s="11"/>
    </row>
  </sheetData>
  <sheetProtection algorithmName="SHA-512" hashValue="n5LaoIiTIpwzkXnituMojFY+45c2ahMGH/632XoJmntJntmAcOO46X4hZ767pY82l3ca8KfacjNybr/Ku55B2w==" saltValue="AZ3DRHNT6N//7aV0NLCig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153</v>
      </c>
      <c r="C10" s="33">
        <v>0</v>
      </c>
      <c r="D10" s="46" t="s">
        <v>31</v>
      </c>
      <c r="E10" s="33">
        <v>119735.94</v>
      </c>
      <c r="F10" s="46" t="s">
        <v>31</v>
      </c>
      <c r="G10" s="11"/>
    </row>
    <row r="11" spans="1:7" ht="15" customHeight="1" x14ac:dyDescent="0.25">
      <c r="A11" s="11"/>
      <c r="B11" s="112" t="s">
        <v>154</v>
      </c>
      <c r="C11" s="33">
        <v>41174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 t="s">
        <v>155</v>
      </c>
      <c r="C12" s="33">
        <v>0</v>
      </c>
      <c r="D12" s="46" t="s">
        <v>31</v>
      </c>
      <c r="E12" s="33">
        <v>332797.98</v>
      </c>
      <c r="F12" s="46" t="s">
        <v>31</v>
      </c>
      <c r="G12" s="11"/>
    </row>
    <row r="13" spans="1:7" ht="15" customHeight="1" x14ac:dyDescent="0.25">
      <c r="A13" s="11"/>
      <c r="B13" s="112" t="s">
        <v>156</v>
      </c>
      <c r="C13" s="33">
        <v>165293.07999999999</v>
      </c>
      <c r="D13" s="46" t="s">
        <v>31</v>
      </c>
      <c r="E13" s="33">
        <v>73900.88</v>
      </c>
      <c r="F13" s="46" t="s">
        <v>31</v>
      </c>
      <c r="G13" s="11"/>
    </row>
    <row r="14" spans="1:7" ht="15" customHeight="1" x14ac:dyDescent="0.25">
      <c r="A14" s="11"/>
      <c r="B14" s="112" t="s">
        <v>161</v>
      </c>
      <c r="C14" s="33">
        <v>93037</v>
      </c>
      <c r="D14" s="46" t="s">
        <v>31</v>
      </c>
      <c r="E14" s="33">
        <v>0</v>
      </c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299504.07999999996</v>
      </c>
      <c r="D18" s="98" t="s">
        <v>31</v>
      </c>
      <c r="E18" s="97">
        <f>SUM(E10:E17)</f>
        <v>526434.80000000005</v>
      </c>
      <c r="F18" s="98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-2263.8816403037713</v>
      </c>
      <c r="D19" s="46" t="s">
        <v>31</v>
      </c>
      <c r="E19" s="33">
        <f>-E18*'8. Nøgletal'!C23</f>
        <v>-3979.1981415978971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-5990.0815999999995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8417.1283743552194</v>
      </c>
      <c r="D21" s="46" t="s">
        <v>31</v>
      </c>
      <c r="E21" s="33">
        <f>SUM(E18:E20)*'8. Nøgletal'!C9</f>
        <v>15098.96689370782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299667.24513405142</v>
      </c>
      <c r="D22" s="98" t="s">
        <v>31</v>
      </c>
      <c r="E22" s="97">
        <f>SUM(E18:E21)</f>
        <v>537554.56875211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2r4887MVV+u5LE7JephAcGZnn1an+anRrjui/lLUcgnWkuDavIY/4fJs56a+MWdWduuWWJ7hLp80du18UgBcrA==" saltValue="MgiSeA9QAeGHUNDxbb8jG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22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157</v>
      </c>
      <c r="C10" s="33">
        <v>2341073.16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158</v>
      </c>
      <c r="C11" s="33">
        <v>119148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 t="s">
        <v>159</v>
      </c>
      <c r="C12" s="33">
        <v>438728.53</v>
      </c>
      <c r="D12" s="46" t="s">
        <v>31</v>
      </c>
      <c r="E12" s="33">
        <v>0</v>
      </c>
      <c r="F12" s="46" t="s">
        <v>31</v>
      </c>
      <c r="G12" s="11"/>
    </row>
    <row r="13" spans="1:7" ht="15" customHeight="1" x14ac:dyDescent="0.25">
      <c r="A13" s="11"/>
      <c r="B13" s="112" t="s">
        <v>160</v>
      </c>
      <c r="C13" s="33">
        <v>418502.75</v>
      </c>
      <c r="D13" s="46" t="s">
        <v>31</v>
      </c>
      <c r="E13" s="33">
        <v>0</v>
      </c>
      <c r="F13" s="46" t="s">
        <v>31</v>
      </c>
      <c r="G13" s="11"/>
    </row>
    <row r="14" spans="1:7" ht="15" customHeight="1" x14ac:dyDescent="0.25">
      <c r="A14" s="11"/>
      <c r="B14" s="112" t="s">
        <v>161</v>
      </c>
      <c r="C14" s="33">
        <v>930367</v>
      </c>
      <c r="D14" s="46" t="s">
        <v>31</v>
      </c>
      <c r="E14" s="33">
        <v>0</v>
      </c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112"/>
      <c r="C18" s="33"/>
      <c r="D18" s="46" t="s">
        <v>31</v>
      </c>
      <c r="E18" s="33"/>
      <c r="F18" s="46" t="s">
        <v>31</v>
      </c>
      <c r="G18" s="11"/>
    </row>
    <row r="19" spans="1:7" ht="15" customHeight="1" x14ac:dyDescent="0.25">
      <c r="A19" s="11"/>
      <c r="B19" s="112"/>
      <c r="C19" s="33"/>
      <c r="D19" s="46" t="s">
        <v>31</v>
      </c>
      <c r="E19" s="33"/>
      <c r="F19" s="46" t="s">
        <v>31</v>
      </c>
      <c r="G19" s="11"/>
    </row>
    <row r="20" spans="1:7" ht="15" customHeight="1" x14ac:dyDescent="0.25">
      <c r="A20" s="11"/>
      <c r="B20" s="25" t="s">
        <v>107</v>
      </c>
      <c r="C20" s="97">
        <f>SUM(C10:C19)</f>
        <v>4247819.4400000004</v>
      </c>
      <c r="D20" s="98" t="s">
        <v>31</v>
      </c>
      <c r="E20" s="97">
        <f>SUM(E10:E19)</f>
        <v>0</v>
      </c>
      <c r="F20" s="98" t="s">
        <v>31</v>
      </c>
      <c r="G20" s="11"/>
    </row>
    <row r="21" spans="1:7" ht="15" customHeight="1" x14ac:dyDescent="0.25">
      <c r="A21" s="11"/>
      <c r="B21" s="11"/>
      <c r="C21" s="11"/>
      <c r="D21" s="11"/>
      <c r="E21" s="11"/>
      <c r="F21" s="11"/>
      <c r="G21" s="11"/>
    </row>
    <row r="22" spans="1:7" ht="15" customHeight="1" x14ac:dyDescent="0.25">
      <c r="A22" s="11"/>
      <c r="B22" s="113"/>
      <c r="C22" s="113"/>
      <c r="D22" s="113"/>
      <c r="E22" s="113"/>
      <c r="F22" s="113"/>
      <c r="G22" s="11"/>
    </row>
  </sheetData>
  <sheetProtection algorithmName="SHA-512" hashValue="/FuvKVvv5yOkMaYioAG6yG82ulDfRxaSk1fRQnpf4fzlyeA6+1Eo9mPmOarX6N1GggmpWt36yc1/1xDckQdvSQ==" saltValue="MxcVLvUtIB/kKtBuYYta5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2026-09-14T09:27:44Z</dcterms:modified>
</cp:coreProperties>
</file>