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EV AS (V069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<sst xmlns="http://schemas.openxmlformats.org/spreadsheetml/2006/main" count="615" uniqueCount="252">
  <si>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</si>
  <si>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</si>
  <si>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</si>
  <si>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</si>
  <si>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</si>
  <si>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</si>
  <si>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</si>
  <si>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</si>
  <si>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</si>
  <si>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</si>
  <si>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</si>
  <si>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</si>
  <si>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</si>
  <si>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</si>
  <si>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</si>
  <si>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</si>
  <si>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</si>
  <si>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</si>
  <si>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</si>
  <si>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</si>
  <si>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</si>
  <si>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</si>
  <si>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</si>
  <si>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</si>
  <si>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</si>
  <si>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</si>
  <si>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</si>
  <si>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</si>
  <si>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</si>
  <si>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</si>
  <si>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</si>
  <si>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</si>
  <si>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</si>
  <si>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</si>
  <si>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</si>
  <si>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</si>
  <si>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</si>
  <si>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</si>
  <si>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</si>
  <si>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</si>
  <si>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</si>
  <si>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</si>
  <si>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</si>
  <si>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</si>
  <si>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</si>
  <si>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</si>
  <si>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</si>
  <si>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</si>
  <si>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</si>
  <si>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</si>
  <si>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</si>
  <si>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</si>
  <si>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</si>
  <si>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</si>
  <si>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</si>
  <si>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</si>
  <si>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</si>
  <si>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</si>
  <si>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</si>
  <si>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</si>
  <si>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</si>
  <si>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</si>
  <si>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</si>
  <si>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</si>
  <si>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</si>
  <si>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</si>
  <si>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</si>
  <si>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</si>
  <si>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</si>
  <si>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</si>
  <si>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</si>
  <si>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</si>
  <si>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</si>
  <si>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</si>
  <si>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</si>
  <si>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</si>
  <si>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</si>
  <si>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</si>
  <si>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</si>
  <si>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</si>
  <si>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</si>
  <si>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</si>
  <si>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</si>
  <si>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</si>
  <si>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</si>
  <si>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</si>
  <si>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</si>
  <si>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</si>
  <si>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</si>
  <si>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</si>
  <si>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</si>
  <si>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</si>
  <si>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</si>
  <si>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</si>
  <si>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</si>
  <si>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</si>
  <si>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</si>
  <si>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</si>
  <si>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</si>
  <si>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</si>
  <si>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</si>
  <si>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</si>
  <si>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</si>
  <si>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</si>
  <si>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</si>
  <si>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</si>
  <si>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</si>
  <si>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</si>
  <si>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</si>
  <si>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</si>
  <si>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</si>
  <si>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</si>
  <si>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</si>
  <si>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</si>
  <si>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</si>
  <si>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</si>
  <si>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</si>
  <si>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</si>
  <si>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</si>
  <si>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</si>
  <si>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</si>
  <si>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</si>
  <si>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</si>
  <si>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</si>
  <si>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</si>
  <si>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</si>
  <si>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</si>
  <si>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</si>
  <si>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</si>
  <si>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</si>
  <si>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</si>
  <si>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</si>
  <si>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</si>
  <si>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</si>
  <si>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</si>
  <si>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</si>
  <si>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</si>
  <si>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</si>
  <si>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</si>
  <si>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</si>
  <si>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</si>
  <si>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</si>
  <si>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</si>
  <si>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</si>
  <si>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</si>
  <si>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</si>
  <si>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</si>
  <si>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</si>
  <si>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</si>
  <si>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</si>
  <si>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</si>
  <si>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</si>
  <si>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</si>
  <si>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</si>
  <si>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</si>
  <si>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</si>
  <si>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</si>
  <si>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</si>
  <si>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</si>
  <si>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</si>
  <si>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</si>
  <si>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</si>
  <si>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</si>
  <si>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</si>
  <si>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</si>
  <si>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</si>
  <si>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</si>
  <si>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</si>
  <si>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</si>
  <si>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</si>
  <si>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</si>
  <si>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</si>
  <si>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</si>
  <si>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</si>
  <si>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</si>
  <si>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</si>
  <si>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</si>
  <si>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</si>
  <si>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</si>
  <si>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</si>
  <si>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</si>
  <si>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</si>
  <si>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</si>
  <si>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</si>
  <si>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</si>
  <si>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</si>
  <si>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</si>
  <si>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</si>
  <si>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</si>
  <si>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</si>
  <si>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</si>
  <si>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</si>
  <si>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</si>
  <si>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</si>
  <si>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</si>
  <si>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</si>
  <si>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</si>
  <si>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</si>
  <si>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</si>
  <si>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</si>
  <si>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</si>
  <si>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</si>
  <si>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</si>
  <si>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</si>
  <si>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</si>
  <si>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</si>
  <si>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</si>
  <si>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</si>
  <si>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</si>
  <si>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</si>
  <si>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</si>
  <si>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</si>
  <si>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</si>
  <si>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</si>
  <si>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</si>
  <si>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</si>
  <si>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</si>
  <si>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</si>
  <si>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</si>
  <si>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</si>
  <si>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</si>
  <si>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</si>
  <si>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</si>
  <si>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</si>
  <si>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</si>
  <si>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</si>
  <si>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</si>
  <si>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</si>
  <si>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</si>
  <si>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Ejendomsskat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</si>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</sst>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251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180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181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vi2NC6H3ux7estTMu3jqcY7wYXEPAgj8lV5SrJtI0qawVyRdtK3qT6nHCoNT5jo8HwuIWnVzCQin64YCaylHQ==" saltValue="K+JxX3rMN1Ch1fclMLFmWA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202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x14ac:dyDescent="0.25">
      <c r="A10" s="1"/>
      <c r="B10" s="63" t="s">
        <v>227</v>
      </c>
      <c r="C10" s="9">
        <v>7254805</v>
      </c>
      <c r="D10" s="14" t="s">
        <v>3</v>
      </c>
      <c r="E10" s="1"/>
      <c r="F10" s="1"/>
    </row>
    <row r="11" spans="1:6" x14ac:dyDescent="0.25">
      <c r="A11" s="1"/>
      <c r="B11" s="63" t="s">
        <v>228</v>
      </c>
      <c r="C11" s="9">
        <v>60730</v>
      </c>
      <c r="D11" s="14" t="s">
        <v>3</v>
      </c>
      <c r="E11" s="1"/>
      <c r="F11" s="1"/>
    </row>
    <row r="12" spans="1:6" x14ac:dyDescent="0.25">
      <c r="A12" s="1"/>
      <c r="B12" s="63" t="s">
        <v>229</v>
      </c>
      <c r="C12" s="9">
        <v>813</v>
      </c>
      <c r="D12" s="14" t="s">
        <v>3</v>
      </c>
      <c r="E12" s="1"/>
      <c r="F12" s="1"/>
    </row>
    <row r="13" spans="1:6" x14ac:dyDescent="0.25">
      <c r="A13" s="1"/>
      <c r="B13" s="55" t="s">
        <v>204</v>
      </c>
      <c r="C13" s="12">
        <f>SUM(C10:C12)</f>
        <v>7316348</v>
      </c>
      <c r="D13" s="13" t="s">
        <v>3</v>
      </c>
      <c r="E13" s="1"/>
      <c r="F13" s="1"/>
    </row>
    <row r="14" spans="1:6" x14ac:dyDescent="0.25">
      <c r="A14" s="1"/>
      <c r="B14" s="55" t="s">
        <v>205</v>
      </c>
      <c r="C14" s="12">
        <f>C13*(1+'Fane 12. Nøgletal'!C14)^2</f>
        <v>7364715.5718297213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rkkiwi8Gwsm416rr6iLQ4gTHReG+1u10qsIyicF26UPMEWJQiMxPWIi9+juwEhDARAq4RZgNrFVJlhV2rkNftw==" saltValue="jgnf5xkG3sPnUEIOKUr1M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220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231</v>
      </c>
      <c r="C8" s="116"/>
      <c r="D8" s="116"/>
      <c r="E8" s="116"/>
      <c r="F8" s="117"/>
      <c r="G8" s="1"/>
    </row>
    <row r="9" spans="1:7" x14ac:dyDescent="0.25">
      <c r="A9" s="1"/>
      <c r="B9" s="112" t="s">
        <v>232</v>
      </c>
      <c r="C9" s="113"/>
      <c r="D9" s="114"/>
      <c r="E9" s="9">
        <v>6190289.2101571262</v>
      </c>
      <c r="F9" s="14" t="s">
        <v>3</v>
      </c>
      <c r="G9" s="1"/>
    </row>
    <row r="10" spans="1:7" x14ac:dyDescent="0.25">
      <c r="A10" s="1"/>
      <c r="B10" s="112" t="s">
        <v>233</v>
      </c>
      <c r="C10" s="113"/>
      <c r="D10" s="114"/>
      <c r="E10" s="9">
        <v>-318427.79444477148</v>
      </c>
      <c r="F10" s="14" t="s">
        <v>3</v>
      </c>
      <c r="G10" s="1"/>
    </row>
    <row r="11" spans="1:7" x14ac:dyDescent="0.25">
      <c r="A11" s="1"/>
      <c r="B11" s="112" t="s">
        <v>234</v>
      </c>
      <c r="C11" s="113"/>
      <c r="D11" s="114"/>
      <c r="E11" s="9">
        <v>1483615.7508038506</v>
      </c>
      <c r="F11" s="14" t="s">
        <v>3</v>
      </c>
      <c r="G11" s="1"/>
    </row>
    <row r="12" spans="1:7" x14ac:dyDescent="0.25">
      <c r="A12" s="1"/>
      <c r="B12" s="112" t="s">
        <v>235</v>
      </c>
      <c r="C12" s="113"/>
      <c r="D12" s="114"/>
      <c r="E12" s="9">
        <f>IF(OR(AND(E10&gt;0,E11&lt;0),AND(E11&lt;0,E34&gt;0)),E17+E18,E11)</f>
        <v>1483615.7508038506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236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237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238</v>
      </c>
      <c r="C17" s="113"/>
      <c r="D17" s="114"/>
      <c r="E17" s="9">
        <v>0</v>
      </c>
      <c r="F17" s="14" t="s">
        <v>3</v>
      </c>
      <c r="G17" s="1"/>
    </row>
    <row r="18" spans="1:7" x14ac:dyDescent="0.25">
      <c r="A18" s="1"/>
      <c r="B18" s="112" t="s">
        <v>239</v>
      </c>
      <c r="C18" s="113"/>
      <c r="D18" s="114"/>
      <c r="E18" s="9">
        <v>0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240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206</v>
      </c>
      <c r="C22" s="58"/>
      <c r="D22" s="58"/>
      <c r="E22" s="58"/>
      <c r="F22" s="59"/>
      <c r="G22" s="1"/>
    </row>
    <row r="23" spans="1:7" x14ac:dyDescent="0.25">
      <c r="A23" s="1"/>
      <c r="B23" s="60" t="s">
        <v>207</v>
      </c>
      <c r="C23" s="61"/>
      <c r="D23" s="62"/>
      <c r="E23" s="9">
        <v>18682691.680279084</v>
      </c>
      <c r="F23" s="14" t="s">
        <v>3</v>
      </c>
      <c r="G23" s="1"/>
    </row>
    <row r="24" spans="1:7" x14ac:dyDescent="0.25">
      <c r="A24" s="1"/>
      <c r="B24" s="60" t="s">
        <v>208</v>
      </c>
      <c r="C24" s="61"/>
      <c r="D24" s="62"/>
      <c r="E24" s="9">
        <v>17039290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248</v>
      </c>
      <c r="C26" s="65"/>
      <c r="D26" s="66"/>
      <c r="E26" s="45">
        <f>E23-(E24-E25)</f>
        <v>1643401.6802790835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241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242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243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249</v>
      </c>
      <c r="C34" s="131"/>
      <c r="D34" s="132"/>
      <c r="E34" s="9">
        <v>1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0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247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tUeRuWI35OsEfXP/FpZuBQcC5jHUufn8YDo7sbPoSBMMZWuXkq7Q0ZLXZplfx+KmhiSoaM6pgoRwqWRG7/GTbA==" saltValue="tBEdLV/D5QDAdn1jcxMMDw==" spinCount="100000" sheet="1" objects="1" scenarios="1"/>
  <mergeCells count="21"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250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0FeKtJGpfLgP1bdY+O5WC4KPTEV5GGvmGXDubZ22y/IVyai9T+huuKgO53HnrEPKzpGueGUSC654R++YS5WJQ==" saltValue="mcpbenCGu85No5BQnCGkV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Iyv68ViQ6lT6/5TEhFcQUZInnuF406VRpwUHig/57amKeiW5y+fPM8c6MZ8rk57gKrkp+2FvgBXxdl7Yxu6smg==" saltValue="QwdFcbOk70Yt1AyXetjU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246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246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246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211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246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QKrAG60F5Wo08PrwrOUticXd+hc4Fw9jRGjMQzjlQXlCYTqM+FpdADlY7t3oN5ydQVkCqPMdJ/ARI83CGp7bEg==" saltValue="nZq7Wwzy+bECIbF7GwbRf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g3j7zOdREFWz7IafE2KuAb2FYTW+va2CHndOB5Jfll0atKnbZ5ewjgfa+zDiHxJPiaj4HjZI1OMIxnyvzU60nw==" saltValue="9rKdSWSIapWyYzTafNC3t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214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Jigusod62t1gAbN8PCzHyPaFIqQ4hHBP7lyeZRqR0iD+N/xhEVNcE3Rat1UXXNV1nCU3Z4Pyt9VSIOpmec8BEQ==" saltValue="OK5CEiYVPp7cGeDLlGnPr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uY/CWjhb5C8kmhzZ0rn6Kujm57Gx7MeJE5M2SGB6kczKeJMeDm8z1eDXstPiWYNtuC7CNX11/IYzlFfX8xo1mg==" saltValue="28fbe2bLWO50IcPvhNA/3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9281067.5351760872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113229.02392914827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-84884.626209973285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-147075.79048188383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9162336.1424133796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omk.'!C14</f>
        <v>7364715.5718297213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16527051.714243101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NodZ7aV04RU4N1z86qL0FsoC9JwRajQeXvSpkkAOH45QR5VA92bEu10AwvifL9tqQ0AGGN0FZtxR8PaVuo0KfQ==" saltValue="AEWto820l2pL6aXo29fsJ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9162336.1424133796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30235.709269964154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-83461.450566936881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-77230.818055225187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9031879.5830611829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omk.'!C14*(1+'Fane 12. Nøgletal'!C14)</f>
        <v>7389019.1332167601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16420898.716277942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JlVOGD/5tS9ivVRGFlk8dlfjR/aSEej6a8JJXXAhxGfmWqgRaE0cBSNJwsWSdi3J4JT4jTBWZcrexscxFRh4A==" saltValue="3/sB7+WagJOHGMYllR2A7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9031879.5830611829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29805.202624101905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-82062.13588673163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-76338.891694436286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8903283.7581041157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Nøgletal'!C14)^2</f>
        <v>7413402.8963563759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16316686.654460492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isUfbL6H/6jiaefTKySQEghonhrxfsiGUnmH8Q51tzPJ/fn8s3yjuaE4mSvFUoi6WER7qbmwTQhXvSWVr7xKdw==" saltValue="wGpZO947NxQuj4U6GCaL3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8903283.7581041157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29380.836401743582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-80686.282116454691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-75457.266048479913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8776521.0463409256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omk.'!C14*(1+'Fane 12. Nøgletal'!C14)^3</f>
        <v>7437867.1259143529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16214388.172255278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z99Paiwp0ujZcrHqNx5B/3Ima6aZWMrFq40xsDsOw4XXRkTwhPqPwutBTpD3bU4jqUdJN/MXbtOADRgidFxQg==" saltValue="UHdSgvDKKLxcOMRFQqyD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190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9401355.8891174104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0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0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114696.54184723241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0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-85572.975222664405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-149411.92056589181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9281067.5351760872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7693337.2395599997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0</v>
      </c>
      <c r="F28" s="11" t="s">
        <v>3</v>
      </c>
      <c r="G28" s="1"/>
    </row>
    <row r="29" spans="1:7" x14ac:dyDescent="0.25">
      <c r="A29" s="1"/>
      <c r="B29" s="55" t="s">
        <v>244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245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16974404.774736088</v>
      </c>
      <c r="F31" s="13" t="s">
        <v>3</v>
      </c>
      <c r="G31" s="1"/>
    </row>
    <row r="32" spans="1:7" ht="27.75" customHeight="1" x14ac:dyDescent="0.25">
      <c r="A32" s="1"/>
      <c r="B32" s="91" t="s">
        <v>191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UXxO4JqCgaux18Fyp1EeXh7nLX4fg/65Mw7UKhqhDw6467tNeiJT9Wa7mDXzAH9/LYz4eLwtsOSOV0cyHbhwQ==" saltValue="6cm1vaerrAPoLUG12ttmK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4376215.4580917591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87524.30916183519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4343157.5265213335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86863.150530426676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4328225.7509451527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42">
        <v>0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86564.515018903054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4313345.3108134037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42">
        <v>0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86266.906216268078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4278648.76113322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42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85572.975222664405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4244231.3104986642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42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2" t="s">
        <v>221</v>
      </c>
      <c r="C37" s="113"/>
      <c r="D37" s="113"/>
      <c r="E37" s="113"/>
      <c r="F37" s="114"/>
      <c r="G37" s="42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84884.626209973285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4173072.528346844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83461.450566936881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4103106.7943365811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82062.13588673163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198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199</v>
      </c>
      <c r="C54" s="113"/>
      <c r="D54" s="113"/>
      <c r="E54" s="113"/>
      <c r="F54" s="114"/>
      <c r="G54" s="24">
        <f>(G48+G49-G50)*(1+'Fane 12. Nøgletal'!C14)</f>
        <v>4034314.1058227345</v>
      </c>
      <c r="H54" s="14" t="s">
        <v>3</v>
      </c>
      <c r="I54" s="1"/>
    </row>
    <row r="55" spans="1:9" x14ac:dyDescent="0.25">
      <c r="A55" s="1"/>
      <c r="B55" s="112" t="s">
        <v>200</v>
      </c>
      <c r="C55" s="113"/>
      <c r="D55" s="113"/>
      <c r="E55" s="113"/>
      <c r="F55" s="114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201</v>
      </c>
      <c r="C56" s="113"/>
      <c r="D56" s="113"/>
      <c r="E56" s="113"/>
      <c r="F56" s="114"/>
      <c r="G56" s="24">
        <f>(G54+G55)*'Fane 12. Nøgletal'!C29</f>
        <v>80686.282116454691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nczW+rjm9bshtVEnhjXiQnJCqBMffTl+d3PIr30TJQN7r45w2VSHsJ9Vr3sYuW90rUqFBNcVOahkcaxvaNiYlQ==" saltValue="5aSxc9hfemdz2ZXj3qwV3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5232386.6854543695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47614.718837634762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5250618.5705927666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47780.62899239418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5290765.9028134178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75201.685539756465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46683.918018672615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5409179.5643631546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5717.794706910001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47222.247579635688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5433160.7478506118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42">
        <v>0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149411.92056589184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5348210.5629775934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2" t="s">
        <v>193</v>
      </c>
      <c r="C37" s="113"/>
      <c r="D37" s="113"/>
      <c r="E37" s="113"/>
      <c r="F37" s="114"/>
      <c r="G37" s="42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147075.79048188383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5218298.5172449453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77230.818055225187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5158033.2225970458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76338.891694436286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194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195</v>
      </c>
      <c r="C54" s="113"/>
      <c r="D54" s="113"/>
      <c r="E54" s="113"/>
      <c r="F54" s="114"/>
      <c r="G54" s="24">
        <f>(G48+G49-G50)*(1+'Fane 12. Nøgletal'!C14)</f>
        <v>5098463.9221945889</v>
      </c>
      <c r="H54" s="14" t="s">
        <v>3</v>
      </c>
      <c r="I54" s="1"/>
    </row>
    <row r="55" spans="1:9" x14ac:dyDescent="0.25">
      <c r="A55" s="1"/>
      <c r="B55" s="112" t="s">
        <v>196</v>
      </c>
      <c r="C55" s="113"/>
      <c r="D55" s="113"/>
      <c r="E55" s="113"/>
      <c r="F55" s="114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197</v>
      </c>
      <c r="C56" s="113"/>
      <c r="D56" s="113"/>
      <c r="E56" s="113"/>
      <c r="F56" s="114"/>
      <c r="G56" s="24">
        <f>(G54+G55)*'Fane 12. Nøgletal'!C24</f>
        <v>75457.266048479913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WoBV67WnIX+DduE8gCAJP87zZJJHhrB0o1xotoCqp34f/cf589J2ojP+YQLnmmYNQ6b3zSd4mmiAHHD64/DRyQ==" saltValue="uqfreYOGueN0NzjGHSN7lw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2.5786130673426011E-3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0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tL4fLUfRf7BtKIRNNriixlYKnT9+Iv3UtmoXA3xv3ZnwFM88wSbxINfn/OyenT0iuUzU7cuEbTmN80ewdjtgLQ==" saltValue="1m6B3e+8W8jFgh3OF+CR9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2021-09-07T12:20:56Z</dcterms:modified>
</cp:coreProperties>
</file>