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Spildevand\Langeland Spildevand ApS (S060)\ØR2027\"/>
    </mc:Choice>
  </mc:AlternateContent>
  <xr:revisionPtr revIDLastSave="0" documentId="13_ncr:1_{AD89BACB-4C96-493C-9CA9-F0E01B13E5DC}" xr6:coauthVersionLast="47" xr6:coauthVersionMax="47" xr10:uidLastSave="{00000000-0000-0000-0000-000000000000}"/>
  <bookViews>
    <workbookView xWindow="3420" yWindow="3420" windowWidth="21600" windowHeight="12645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2027'!$A$1:$E$23</definedName>
    <definedName name="BlåBlok_2">'2. Differencekonto'!$A$1:$E$26</definedName>
    <definedName name="BlåBlok_3">'3. Omk. i ØR2026'!$A$1:$E$26</definedName>
    <definedName name="BlåBlok_4">'4. Generelle eff. krav'!$A$1:$E$14</definedName>
    <definedName name="BlåBlok_5">'5.1. § 10-tillæg'!$A$1:$E$27</definedName>
    <definedName name="BlåBlok_51">'5.1.a. § 10-tillæg'!$A$1:$G$23</definedName>
    <definedName name="BlåBlok_52">'5.2. Varige tillæg'!$A$1:$G$23</definedName>
    <definedName name="BlåBlok_53">'5.3. Engangstillæg'!$A$1:$G$15</definedName>
    <definedName name="BlåBlok_54">'5.4. Periodevise driftsomk.'!$A$1:$E$13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Nøgletal'!$A$1:$D$17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_Tabel">'8. Nøgletal'!$B$13:$C$15</definedName>
    <definedName name="E_Tabel_Værdi">'8. Nøgletal'!$B$14</definedName>
    <definedName name="EngTillæg_Tabel">'5.3. Engangstillæg'!$B$8:$F$13</definedName>
    <definedName name="EngTillæg_Tabel_Værdi">'5.3. Engangstillæg'!$B$13</definedName>
    <definedName name="Fane4_Tabel3">'4. Generelle eff. krav'!$B$8:$C$12</definedName>
    <definedName name="GE_Tabel_Små">'4. Generelle eff. krav'!$B$8:$D$12</definedName>
    <definedName name="GE_Tabel_Små_base">'4. Generelle eff. krav'!$B$9</definedName>
    <definedName name="GE_Tabel_Små_K">'4. Generelle eff. krav'!$B$12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10-tillæg'!$B$9:$B$11</definedName>
    <definedName name="PG10Tillæg_K_Tabel">'5.1. § 10-tillæg'!$B$8:$D$20</definedName>
    <definedName name="PG10Tillæg_K_Tabel_Total">'5.1. § 10-tillæg'!$B$20</definedName>
    <definedName name="PG10Tillæg_ØR_Tabel">'5.1. § 10-tillæg'!$B$22:$D$25</definedName>
    <definedName name="PG10Tillæg_ØR_Tabel_SletDrik">'5.1. § 10-tillæg'!$B$23:$D$23</definedName>
    <definedName name="PG10Tillæg_ØR_Tabel_Total">'5.1. § 10-tillæg'!$B$25</definedName>
    <definedName name="PL_PDO_GenEffKrav">'5.4. Periodevise driftsomk.'!$C$10</definedName>
    <definedName name="PL_PDO_Tabel">'5.4. Periodevise driftsomk.'!$B$8:$D$11</definedName>
    <definedName name="PL_PDO_Tabel_Total">'5.4. Periodevise driftsomk.'!$B$11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2027'!$A$1:$E$23</definedName>
    <definedName name="_xlnm.Print_Area" localSheetId="3">'3. Omk. i ØR2026'!$A$1:$E$26</definedName>
    <definedName name="_xlnm.Print_Area" localSheetId="4">'4. Generelle eff. krav'!$A$1:$E$14</definedName>
    <definedName name="_xlnm.Print_Area" localSheetId="5">'5.1. § 10-tillæg'!$A$1:$E$27</definedName>
    <definedName name="_xlnm.Print_Area" localSheetId="6">'5.1.a. § 10-tillæg'!$A$1:$G$23</definedName>
    <definedName name="_xlnm.Print_Area" localSheetId="7">'5.2. Varige tillæg'!$A$1:$G$23</definedName>
    <definedName name="_xlnm.Print_Area" localSheetId="8">'5.3. Engangstillæg'!$A$1:$G$15</definedName>
    <definedName name="_xlnm.Print_Area" localSheetId="9">'5.4. Periodevise driftsomk.'!$A$1:$E$13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Nøgletal'!$A$1:$D$17</definedName>
    <definedName name="_xlnm.Print_Area" localSheetId="0">Indhold!$A$1:$E$39</definedName>
    <definedName name="VarigeTillæg_Tabel">'5.2. Varige tillæg'!$B$8:$F$21</definedName>
    <definedName name="VarigeTillæg_Tabel_KS">'5.2. Varige tillæg'!$B$19</definedName>
    <definedName name="VarigeTillæg_Tabel_Værdi">'5.2. Varige tillæg'!$B$18</definedName>
    <definedName name="VarigeTillæg_Tabel_Værdi_korr">'5.2. Varige tillæg'!$B$21</definedName>
    <definedName name="ØR_SidsteÅr_Tabel">'3. Omk. i ØR2026'!$B$8:$D$23</definedName>
    <definedName name="ØR_Tabel">'1. Økonomisk ramme 2027'!$B$8:$D$21</definedName>
    <definedName name="ØR_Tabel_GE">'1. Økonomisk ramme 2027'!$B$14</definedName>
    <definedName name="ØR_Tabel_Skjul_Anlæg">'1. Økonomisk ramme 2027'!$B$11</definedName>
    <definedName name="ØR_Tabel_Skjul_Drik">'1. Økonomisk ramme 2027'!$B$19</definedName>
    <definedName name="ØR_Tabel_Total">'1. Økonomisk ramme 2027'!$B$21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C10" i="4" l="1"/>
  <c r="C10" i="11"/>
  <c r="C9" i="3"/>
  <c r="E11" i="15" l="1"/>
  <c r="E12" i="15" s="1"/>
  <c r="C11" i="15"/>
  <c r="C12" i="15" s="1"/>
  <c r="C13" i="3" s="1"/>
  <c r="E11" i="14"/>
  <c r="E12" i="14" s="1"/>
  <c r="C11" i="14"/>
  <c r="C12" i="14" s="1"/>
  <c r="G11" i="13"/>
  <c r="G12" i="13" s="1"/>
  <c r="C11" i="13"/>
  <c r="E11" i="13"/>
  <c r="C15" i="12"/>
  <c r="C11" i="12"/>
  <c r="C11" i="11"/>
  <c r="C18" i="3" s="1"/>
  <c r="E13" i="10"/>
  <c r="C13" i="10"/>
  <c r="E18" i="9"/>
  <c r="E19" i="9" s="1"/>
  <c r="C18" i="9"/>
  <c r="C19" i="9" s="1"/>
  <c r="E19" i="8"/>
  <c r="E18" i="8"/>
  <c r="E17" i="8"/>
  <c r="E16" i="8"/>
  <c r="E15" i="8"/>
  <c r="E14" i="8"/>
  <c r="E13" i="8"/>
  <c r="E12" i="8"/>
  <c r="E11" i="8"/>
  <c r="C11" i="7" s="1"/>
  <c r="E10" i="8"/>
  <c r="C10" i="7" s="1"/>
  <c r="E9" i="8"/>
  <c r="C25" i="7"/>
  <c r="C17" i="3" s="1"/>
  <c r="C9" i="6"/>
  <c r="C16" i="12" l="1"/>
  <c r="C19" i="3" s="1"/>
  <c r="C12" i="3"/>
  <c r="C9" i="7"/>
  <c r="C20" i="7" s="1"/>
  <c r="C11" i="4" s="1"/>
  <c r="C12" i="4" s="1"/>
  <c r="C15" i="4" s="1"/>
  <c r="C19" i="4" s="1"/>
  <c r="C24" i="4" s="1"/>
  <c r="C12" i="13"/>
  <c r="C20" i="9"/>
  <c r="C21" i="9" s="1"/>
  <c r="E20" i="9"/>
  <c r="E21" i="9" s="1"/>
  <c r="E12" i="13"/>
  <c r="C11" i="3" l="1"/>
  <c r="C10" i="3"/>
  <c r="C10" i="6" l="1"/>
  <c r="C11" i="6" s="1"/>
  <c r="C12" i="6" s="1"/>
  <c r="C14" i="3" s="1"/>
  <c r="C15" i="3" s="1"/>
  <c r="C16" i="3" s="1"/>
  <c r="C21" i="3" s="1"/>
</calcChain>
</file>

<file path=xl/sharedStrings.xml><?xml version="1.0" encoding="utf-8"?>
<sst xmlns="http://schemas.openxmlformats.org/spreadsheetml/2006/main" count="296" uniqueCount="134">
  <si>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</si>
  <si>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</si>
  <si>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</si>
  <si>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</si>
  <si>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</si>
  <si>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</si>
  <si>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</si>
  <si>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</si>
  <si>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</si>
  <si>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</si>
  <si>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</si>
  <si>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</si>
  <si>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</si>
  <si>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</si>
  <si>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</si>
  <si>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</si>
  <si>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</si>
  <si>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</si>
  <si>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</si>
  <si>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</si>
  <si>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</si>
  <si>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</si>
  <si>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</si>
  <si>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</si>
  <si>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</si>
  <si>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</si>
  <si>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</si>
  <si>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</si>
  <si>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</si>
  <si>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</si>
  <si>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</si>
  <si>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</si>
  <si>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</si>
  <si>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</si>
  <si>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</si>
  <si>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</si>
  <si>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</si>
  <si>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</si>
  <si>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</si>
  <si>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</si>
  <si>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</si>
  <si>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</si>
  <si>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</si>
  <si>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</si>
  <si>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</si>
  <si>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Fane 5.1: § 10-tillæg</t>
  </si>
  <si>
    <t>I alt</t>
  </si>
  <si>
    <t>Tillæg til medfinansieringsprojekter godkendt under prisloftsbek.</t>
  </si>
  <si>
    <t>Tillæg til tilbagebetaling af bidrag og takster,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</si>
  <si>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</si>
  <si>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</si>
  <si>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</si>
  <si>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</si>
  <si>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</si>
  <si>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</si>
  <si>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</si>
  <si>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</si>
  <si>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</si>
  <si>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</si>
  <si>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</si>
  <si>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</si>
  <si>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</si>
  <si>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</si>
  <si>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</si>
  <si>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</si>
  <si>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</si>
  <si>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</si>
  <si>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</si>
  <si>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</si>
  <si>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</si>
  <si>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</si>
  <si>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</si>
  <si>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</si>
  <si>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</si>
  <si>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</si>
  <si>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</si>
  <si>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 xml:space="preserve">Effektiviseringskrav 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</si>
  <si>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</si>
  <si>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</si>
  <si>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</si>
  <si>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</si>
  <si>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</si>
  <si>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Effektiviseringskrav til den økonomiske ramme for 2027</t>
  </si>
  <si>
    <t>Nye varige omkostninger til de økonomiske rammer for 2027</t>
  </si>
  <si>
    <t>Base for omkostninger til de økonomiske rammer for 2027</t>
  </si>
  <si>
    <t>Generelt effektiviseringskrav i 2026 prisniveau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</si>
  <si>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</si>
  <si>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</si>
  <si>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</si>
  <si>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</si>
  <si>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</si>
  <si>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</si>
  <si>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</si>
  <si>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</si>
  <si>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</si>
  <si>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</si>
  <si>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</si>
  <si>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</si>
  <si>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</si>
  <si>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</si>
  <si>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</si>
  <si>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</si>
  <si>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</si>
  <si>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</si>
  <si>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</si>
  <si>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</si>
  <si>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</si>
  <si>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Videreførte omkostninger fra den økonomiske ramme for 2025</t>
  </si>
  <si>
    <t>§ 10-tillæg til den økonomiske ramme for 2026</t>
  </si>
  <si>
    <t>Korrektion af den økonomiske ramme for 2024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</si>
  <si>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</si>
  <si>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</si>
  <si>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</si>
  <si>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</si>
  <si>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</si>
  <si>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</si>
  <si>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</si>
  <si>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</si>
  <si>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</si>
  <si>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</si>
  <si>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Økonomisk ramme for </t>
  </si>
  <si>
    <t xml:space="preserve">Note: Denne opgørelse er taget fra jeres økonomiske ramme for 2026. 
I kan derfor ikke komme med høringssvar til denne opgørelse. </t>
  </si>
  <si>
    <t>Spildevandsafgift</t>
  </si>
  <si>
    <t>Afgift Vandsektortilsynet</t>
  </si>
  <si>
    <t>Ejendomsskatter</t>
  </si>
  <si>
    <t>Tillæg til medfinansieringsprojekter indregnet i den økonomiske ramme for 2025 på baggrund af budgetterede omkostninger</t>
  </si>
  <si>
    <t>Saldo på differencekonto pr. 1. januar 2026</t>
  </si>
  <si>
    <t>Note: En positiv saldo på differencekontoen angiver, at I (vandselskabet) har takstmidler til gode hos forbrugerne. 
En negativ saldo angiver omvendt, at forbrugerne har takstmidler til gode hos jer.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</si>
  <si>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</si>
  <si>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</si>
  <si>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</si>
  <si>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</si>
  <si>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</si>
  <si>
    <t>Gebyr til Miljøstyrelsen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</si>
</sst>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23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6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/>
    <xf numFmtId="0" fontId="13" fillId="2" borderId="0" xfId="0" applyFont="1" applyFill="1"/>
    <xf numFmtId="0" fontId="11" fillId="2" borderId="0" xfId="0" applyFont="1" applyFill="1" applyAlignment="1">
      <alignment horizontal="left" vertical="center"/>
    </xf>
    <xf numFmtId="0" fontId="15" fillId="3" borderId="1" xfId="0" applyFont="1" applyFill="1" applyBorder="1"/>
    <xf numFmtId="0" fontId="15" fillId="3" borderId="2" xfId="0" applyFont="1" applyFill="1" applyBorder="1"/>
    <xf numFmtId="0" fontId="15" fillId="3" borderId="3" xfId="0" applyFont="1" applyFill="1" applyBorder="1"/>
    <xf numFmtId="0" fontId="16" fillId="0" borderId="1" xfId="0" applyFont="1" applyBorder="1" applyAlignment="1">
      <alignment wrapText="1"/>
    </xf>
    <xf numFmtId="3" fontId="16" fillId="4" borderId="4" xfId="0" applyNumberFormat="1" applyFont="1" applyFill="1" applyBorder="1" applyAlignment="1">
      <alignment wrapText="1"/>
    </xf>
    <xf numFmtId="0" fontId="16" fillId="4" borderId="4" xfId="0" applyFont="1" applyFill="1" applyBorder="1" applyAlignment="1">
      <alignment wrapText="1"/>
    </xf>
    <xf numFmtId="0" fontId="16" fillId="0" borderId="1" xfId="0" quotePrefix="1" applyFont="1" applyBorder="1" applyAlignment="1">
      <alignment horizontal="left" wrapText="1"/>
    </xf>
    <xf numFmtId="3" fontId="16" fillId="0" borderId="4" xfId="0" applyNumberFormat="1" applyFont="1" applyBorder="1" applyAlignment="1">
      <alignment wrapText="1"/>
    </xf>
    <xf numFmtId="3" fontId="16" fillId="4" borderId="4" xfId="0" applyNumberFormat="1" applyFont="1" applyFill="1" applyBorder="1"/>
    <xf numFmtId="3" fontId="16" fillId="0" borderId="4" xfId="0" applyNumberFormat="1" applyFont="1" applyBorder="1"/>
    <xf numFmtId="0" fontId="16" fillId="5" borderId="1" xfId="0" applyFont="1" applyFill="1" applyBorder="1" applyAlignment="1">
      <alignment horizontal="left"/>
    </xf>
    <xf numFmtId="3" fontId="16" fillId="5" borderId="4" xfId="0" applyNumberFormat="1" applyFont="1" applyFill="1" applyBorder="1"/>
    <xf numFmtId="0" fontId="16" fillId="5" borderId="4" xfId="0" applyFont="1" applyFill="1" applyBorder="1" applyAlignment="1">
      <alignment wrapText="1"/>
    </xf>
    <xf numFmtId="0" fontId="16" fillId="0" borderId="4" xfId="0" applyFont="1" applyBorder="1" applyAlignment="1">
      <alignment horizontal="left"/>
    </xf>
    <xf numFmtId="0" fontId="16" fillId="0" borderId="4" xfId="0" applyFont="1" applyBorder="1" applyAlignment="1">
      <alignment wrapText="1"/>
    </xf>
    <xf numFmtId="0" fontId="16" fillId="0" borderId="1" xfId="0" applyFont="1" applyBorder="1" applyAlignment="1">
      <alignment horizontal="left"/>
    </xf>
    <xf numFmtId="3" fontId="15" fillId="3" borderId="2" xfId="0" applyNumberFormat="1" applyFont="1" applyFill="1" applyBorder="1"/>
    <xf numFmtId="0" fontId="14" fillId="2" borderId="0" xfId="0" applyFont="1" applyFill="1" applyAlignment="1">
      <alignment horizontal="center" vertical="center" wrapText="1"/>
    </xf>
    <xf numFmtId="0" fontId="18" fillId="2" borderId="0" xfId="0" applyFont="1" applyFill="1"/>
    <xf numFmtId="0" fontId="16" fillId="4" borderId="1" xfId="0" applyFont="1" applyFill="1" applyBorder="1" applyAlignment="1">
      <alignment horizontal="left"/>
    </xf>
    <xf numFmtId="3" fontId="16" fillId="4" borderId="4" xfId="0" quotePrefix="1" applyNumberFormat="1" applyFont="1" applyFill="1" applyBorder="1"/>
    <xf numFmtId="0" fontId="16" fillId="4" borderId="4" xfId="0" applyFont="1" applyFill="1" applyBorder="1"/>
    <xf numFmtId="3" fontId="16" fillId="0" borderId="4" xfId="0" quotePrefix="1" applyNumberFormat="1" applyFont="1" applyBorder="1"/>
    <xf numFmtId="0" fontId="16" fillId="4" borderId="1" xfId="0" quotePrefix="1" applyFont="1" applyFill="1" applyBorder="1" applyAlignment="1">
      <alignment horizontal="left"/>
    </xf>
    <xf numFmtId="0" fontId="16" fillId="4" borderId="1" xfId="0" applyFont="1" applyFill="1" applyBorder="1" applyAlignment="1">
      <alignment horizontal="left" wrapText="1"/>
    </xf>
    <xf numFmtId="165" fontId="16" fillId="4" borderId="1" xfId="0" quotePrefix="1" applyNumberFormat="1" applyFont="1" applyFill="1" applyBorder="1"/>
    <xf numFmtId="0" fontId="0" fillId="10" borderId="0" xfId="0" applyFill="1"/>
    <xf numFmtId="0" fontId="21" fillId="7" borderId="1" xfId="0" applyFont="1" applyFill="1" applyBorder="1"/>
    <xf numFmtId="0" fontId="21" fillId="7" borderId="2" xfId="0" applyFont="1" applyFill="1" applyBorder="1"/>
    <xf numFmtId="0" fontId="21" fillId="7" borderId="3" xfId="0" applyFont="1" applyFill="1" applyBorder="1"/>
    <xf numFmtId="0" fontId="22" fillId="0" borderId="1" xfId="0" applyFont="1" applyBorder="1" applyAlignment="1">
      <alignment wrapText="1"/>
    </xf>
    <xf numFmtId="3" fontId="22" fillId="8" borderId="4" xfId="0" applyNumberFormat="1" applyFont="1" applyFill="1" applyBorder="1" applyAlignment="1">
      <alignment wrapText="1"/>
    </xf>
    <xf numFmtId="0" fontId="22" fillId="8" borderId="4" xfId="0" applyFont="1" applyFill="1" applyBorder="1" applyAlignment="1">
      <alignment wrapText="1"/>
    </xf>
    <xf numFmtId="0" fontId="22" fillId="0" borderId="1" xfId="0" quotePrefix="1" applyFont="1" applyBorder="1" applyAlignment="1">
      <alignment horizontal="left" wrapText="1"/>
    </xf>
    <xf numFmtId="3" fontId="22" fillId="0" borderId="4" xfId="0" applyNumberFormat="1" applyFont="1" applyBorder="1" applyAlignment="1">
      <alignment wrapText="1"/>
    </xf>
    <xf numFmtId="3" fontId="22" fillId="8" borderId="4" xfId="0" applyNumberFormat="1" applyFont="1" applyFill="1" applyBorder="1"/>
    <xf numFmtId="3" fontId="22" fillId="0" borderId="4" xfId="0" applyNumberFormat="1" applyFont="1" applyBorder="1"/>
    <xf numFmtId="0" fontId="22" fillId="9" borderId="1" xfId="0" applyFont="1" applyFill="1" applyBorder="1" applyAlignment="1">
      <alignment horizontal="left"/>
    </xf>
    <xf numFmtId="3" fontId="22" fillId="9" borderId="4" xfId="0" applyNumberFormat="1" applyFont="1" applyFill="1" applyBorder="1"/>
    <xf numFmtId="0" fontId="22" fillId="9" borderId="4" xfId="0" applyFont="1" applyFill="1" applyBorder="1" applyAlignment="1">
      <alignment wrapText="1"/>
    </xf>
    <xf numFmtId="0" fontId="22" fillId="0" borderId="4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22" fillId="0" borderId="1" xfId="0" applyFont="1" applyBorder="1" applyAlignment="1">
      <alignment horizontal="left"/>
    </xf>
    <xf numFmtId="0" fontId="19" fillId="0" borderId="1" xfId="0" quotePrefix="1" applyFont="1" applyBorder="1" applyAlignment="1">
      <alignment horizontal="left"/>
    </xf>
    <xf numFmtId="3" fontId="19" fillId="0" borderId="4" xfId="0" quotePrefix="1" applyNumberFormat="1" applyFont="1" applyBorder="1"/>
    <xf numFmtId="0" fontId="19" fillId="0" borderId="4" xfId="0" applyFont="1" applyBorder="1" applyAlignment="1">
      <alignment wrapText="1"/>
    </xf>
    <xf numFmtId="3" fontId="21" fillId="7" borderId="2" xfId="0" applyNumberFormat="1" applyFont="1" applyFill="1" applyBorder="1"/>
    <xf numFmtId="0" fontId="14" fillId="2" borderId="0" xfId="0" applyFont="1" applyFill="1" applyAlignment="1">
      <alignment vertical="center" wrapText="1"/>
    </xf>
    <xf numFmtId="0" fontId="13" fillId="2" borderId="0" xfId="0" quotePrefix="1" applyFont="1" applyFill="1"/>
    <xf numFmtId="0" fontId="3" fillId="2" borderId="0" xfId="0" quotePrefix="1" applyFont="1" applyFill="1"/>
    <xf numFmtId="0" fontId="16" fillId="4" borderId="1" xfId="0" applyFont="1" applyFill="1" applyBorder="1"/>
    <xf numFmtId="0" fontId="16" fillId="4" borderId="5" xfId="0" applyFont="1" applyFill="1" applyBorder="1"/>
    <xf numFmtId="0" fontId="15" fillId="3" borderId="1" xfId="0" applyFont="1" applyFill="1" applyBorder="1" applyAlignment="1">
      <alignment horizontal="left" wrapText="1"/>
    </xf>
    <xf numFmtId="0" fontId="16" fillId="4" borderId="1" xfId="0" applyFont="1" applyFill="1" applyBorder="1" applyAlignment="1">
      <alignment vertical="top" wrapText="1"/>
    </xf>
    <xf numFmtId="3" fontId="16" fillId="4" borderId="4" xfId="0" applyNumberFormat="1" applyFont="1" applyFill="1" applyBorder="1" applyAlignment="1">
      <alignment vertical="top" wrapText="1"/>
    </xf>
    <xf numFmtId="0" fontId="16" fillId="4" borderId="1" xfId="0" applyFont="1" applyFill="1" applyBorder="1" applyAlignment="1">
      <alignment horizontal="left" vertical="top" wrapText="1"/>
    </xf>
    <xf numFmtId="3" fontId="15" fillId="3" borderId="4" xfId="0" applyNumberFormat="1" applyFont="1" applyFill="1" applyBorder="1"/>
    <xf numFmtId="0" fontId="15" fillId="3" borderId="4" xfId="0" applyFont="1" applyFill="1" applyBorder="1"/>
    <xf numFmtId="0" fontId="17" fillId="2" borderId="0" xfId="0" quotePrefix="1" applyFont="1" applyFill="1"/>
    <xf numFmtId="0" fontId="20" fillId="2" borderId="0" xfId="0" applyFont="1" applyFill="1"/>
    <xf numFmtId="0" fontId="15" fillId="3" borderId="1" xfId="0" applyFont="1" applyFill="1" applyBorder="1" applyAlignment="1">
      <alignment wrapText="1"/>
    </xf>
    <xf numFmtId="0" fontId="15" fillId="3" borderId="2" xfId="0" applyFont="1" applyFill="1" applyBorder="1" applyAlignment="1">
      <alignment horizontal="center" wrapText="1"/>
    </xf>
    <xf numFmtId="0" fontId="15" fillId="3" borderId="2" xfId="0" applyFont="1" applyFill="1" applyBorder="1" applyAlignment="1">
      <alignment wrapText="1"/>
    </xf>
    <xf numFmtId="0" fontId="16" fillId="2" borderId="0" xfId="0" applyFont="1" applyFill="1"/>
    <xf numFmtId="0" fontId="16" fillId="5" borderId="1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wrapText="1"/>
    </xf>
    <xf numFmtId="49" fontId="16" fillId="4" borderId="1" xfId="0" applyNumberFormat="1" applyFont="1" applyFill="1" applyBorder="1"/>
    <xf numFmtId="0" fontId="15" fillId="2" borderId="0" xfId="0" applyFont="1" applyFill="1"/>
    <xf numFmtId="49" fontId="16" fillId="4" borderId="1" xfId="0" applyNumberFormat="1" applyFont="1" applyFill="1" applyBorder="1" applyAlignment="1">
      <alignment horizontal="left" wrapText="1"/>
    </xf>
    <xf numFmtId="0" fontId="16" fillId="4" borderId="1" xfId="0" quotePrefix="1" applyFont="1" applyFill="1" applyBorder="1" applyAlignment="1">
      <alignment horizontal="left" wrapText="1"/>
    </xf>
    <xf numFmtId="0" fontId="16" fillId="4" borderId="6" xfId="0" applyFont="1" applyFill="1" applyBorder="1" applyAlignment="1">
      <alignment wrapText="1"/>
    </xf>
    <xf numFmtId="3" fontId="16" fillId="4" borderId="6" xfId="0" applyNumberFormat="1" applyFont="1" applyFill="1" applyBorder="1" applyAlignment="1">
      <alignment wrapText="1"/>
    </xf>
    <xf numFmtId="0" fontId="16" fillId="5" borderId="4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wrapText="1"/>
    </xf>
    <xf numFmtId="49" fontId="16" fillId="4" borderId="1" xfId="0" applyNumberFormat="1" applyFont="1" applyFill="1" applyBorder="1" applyAlignment="1">
      <alignment wrapText="1"/>
    </xf>
    <xf numFmtId="0" fontId="16" fillId="5" borderId="1" xfId="0" applyFont="1" applyFill="1" applyBorder="1"/>
    <xf numFmtId="49" fontId="16" fillId="4" borderId="6" xfId="0" applyNumberFormat="1" applyFont="1" applyFill="1" applyBorder="1" applyAlignment="1">
      <alignment wrapText="1"/>
    </xf>
    <xf numFmtId="3" fontId="16" fillId="4" borderId="6" xfId="0" applyNumberFormat="1" applyFont="1" applyFill="1" applyBorder="1"/>
    <xf numFmtId="0" fontId="16" fillId="4" borderId="6" xfId="0" applyFont="1" applyFill="1" applyBorder="1"/>
    <xf numFmtId="0" fontId="15" fillId="3" borderId="6" xfId="0" applyFont="1" applyFill="1" applyBorder="1" applyAlignment="1">
      <alignment wrapText="1"/>
    </xf>
    <xf numFmtId="3" fontId="15" fillId="3" borderId="6" xfId="0" applyNumberFormat="1" applyFont="1" applyFill="1" applyBorder="1"/>
    <xf numFmtId="0" fontId="15" fillId="3" borderId="6" xfId="0" applyFont="1" applyFill="1" applyBorder="1"/>
    <xf numFmtId="0" fontId="16" fillId="0" borderId="4" xfId="0" applyFont="1" applyBorder="1"/>
    <xf numFmtId="0" fontId="12" fillId="3" borderId="0" xfId="3" applyFont="1" applyFill="1" applyBorder="1" applyAlignment="1" applyProtection="1">
      <alignment horizontal="center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14" fillId="2" borderId="0" xfId="0" applyFont="1" applyFill="1" applyAlignment="1">
      <alignment horizontal="center" vertical="center"/>
    </xf>
    <xf numFmtId="0" fontId="16" fillId="6" borderId="1" xfId="0" applyFont="1" applyFill="1" applyBorder="1" applyAlignment="1">
      <alignment horizontal="left" vertical="center" wrapText="1"/>
    </xf>
    <xf numFmtId="0" fontId="16" fillId="6" borderId="2" xfId="0" applyFont="1" applyFill="1" applyBorder="1" applyAlignment="1">
      <alignment horizontal="left" vertical="center" wrapText="1"/>
    </xf>
    <xf numFmtId="0" fontId="16" fillId="6" borderId="3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0" fontId="16" fillId="6" borderId="1" xfId="0" applyFont="1" applyFill="1" applyBorder="1" applyAlignment="1">
      <alignment horizontal="left" vertical="top" wrapText="1"/>
    </xf>
    <xf numFmtId="0" fontId="16" fillId="6" borderId="2" xfId="0" applyFont="1" applyFill="1" applyBorder="1" applyAlignment="1">
      <alignment horizontal="left" vertical="top" wrapText="1"/>
    </xf>
    <xf numFmtId="0" fontId="16" fillId="6" borderId="3" xfId="0" applyFont="1" applyFill="1" applyBorder="1" applyAlignment="1">
      <alignment horizontal="left" vertical="top" wrapText="1"/>
    </xf>
    <xf numFmtId="0" fontId="24" fillId="10" borderId="0" xfId="0" applyFont="1" applyFill="1" applyAlignment="1">
      <alignment horizontal="center" vertical="center" wrapText="1"/>
    </xf>
    <xf numFmtId="0" fontId="22" fillId="11" borderId="7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left"/>
    </xf>
    <xf numFmtId="0" fontId="15" fillId="3" borderId="2" xfId="0" applyFont="1" applyFill="1" applyBorder="1" applyAlignment="1">
      <alignment horizontal="left"/>
    </xf>
    <xf numFmtId="0" fontId="15" fillId="3" borderId="3" xfId="0" applyFont="1" applyFill="1" applyBorder="1" applyAlignment="1">
      <alignment horizontal="left"/>
    </xf>
    <xf numFmtId="0" fontId="15" fillId="3" borderId="1" xfId="0" applyFont="1" applyFill="1" applyBorder="1" applyAlignment="1">
      <alignment horizontal="left" wrapText="1"/>
    </xf>
    <xf numFmtId="0" fontId="15" fillId="3" borderId="2" xfId="0" applyFont="1" applyFill="1" applyBorder="1" applyAlignment="1">
      <alignment horizontal="left" wrapText="1"/>
    </xf>
    <xf numFmtId="0" fontId="15" fillId="3" borderId="3" xfId="0" applyFont="1" applyFill="1" applyBorder="1" applyAlignment="1">
      <alignment horizontal="left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left"/>
    </xf>
    <xf numFmtId="0" fontId="16" fillId="5" borderId="3" xfId="0" applyFont="1" applyFill="1" applyBorder="1" applyAlignment="1">
      <alignment horizontal="left"/>
    </xf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28515625" customWidth="1"/>
    <col min="2" max="2" width="11.42578125" customWidth="1"/>
    <col min="3" max="3" width="48.5703125" customWidth="1"/>
    <col min="4" max="4" width="9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5"/>
      <c r="C3" s="5"/>
      <c r="D3" s="5"/>
      <c r="E3" s="5"/>
    </row>
    <row r="4" spans="1:5" ht="15" customHeight="1" x14ac:dyDescent="0.25">
      <c r="A4" s="5"/>
      <c r="B4" s="5"/>
      <c r="C4" s="5"/>
      <c r="D4" s="5"/>
      <c r="E4" s="5"/>
    </row>
    <row r="5" spans="1:5" ht="15" customHeight="1" x14ac:dyDescent="0.25">
      <c r="A5" s="5"/>
      <c r="B5" s="5"/>
      <c r="C5" s="5"/>
      <c r="D5" s="5"/>
      <c r="E5" s="5"/>
    </row>
    <row r="6" spans="1:5" ht="15" customHeight="1" x14ac:dyDescent="0.25">
      <c r="A6" s="5"/>
      <c r="B6" s="6"/>
      <c r="C6" s="99" t="s">
        <v>0</v>
      </c>
      <c r="D6" s="99"/>
      <c r="E6" s="6"/>
    </row>
    <row r="7" spans="1:5" ht="15" customHeight="1" x14ac:dyDescent="0.25">
      <c r="A7" s="5"/>
      <c r="B7" s="6"/>
      <c r="C7" s="99"/>
      <c r="D7" s="99"/>
      <c r="E7" s="6"/>
    </row>
    <row r="8" spans="1:5" ht="15.75" customHeight="1" x14ac:dyDescent="0.25">
      <c r="A8" s="5"/>
      <c r="B8" s="7"/>
      <c r="C8" s="100" t="s">
        <v>1</v>
      </c>
      <c r="D8" s="100"/>
      <c r="E8" s="7"/>
    </row>
    <row r="9" spans="1:5" ht="15" customHeight="1" x14ac:dyDescent="0.25">
      <c r="A9" s="5"/>
      <c r="B9" s="8"/>
      <c r="C9" s="9"/>
      <c r="D9" s="9"/>
      <c r="E9" s="8"/>
    </row>
    <row r="10" spans="1:5" ht="15" customHeight="1" x14ac:dyDescent="0.25">
      <c r="A10" s="5"/>
      <c r="B10" s="8"/>
      <c r="C10" s="9"/>
      <c r="D10" s="9"/>
      <c r="E10" s="8"/>
    </row>
    <row r="11" spans="1:5" ht="15" customHeight="1" x14ac:dyDescent="0.25">
      <c r="A11" s="5"/>
      <c r="B11" s="8"/>
      <c r="C11" s="101" t="s">
        <v>2</v>
      </c>
      <c r="D11" s="101"/>
      <c r="E11" s="8"/>
    </row>
    <row r="12" spans="1:5" ht="15" customHeight="1" x14ac:dyDescent="0.25">
      <c r="A12" s="5"/>
      <c r="B12" s="5"/>
      <c r="C12" s="5"/>
      <c r="D12" s="10"/>
      <c r="E12" s="8"/>
    </row>
    <row r="13" spans="1:5" ht="15" customHeight="1" x14ac:dyDescent="0.25">
      <c r="A13" s="5"/>
      <c r="B13" s="11" t="s">
        <v>3</v>
      </c>
      <c r="C13" s="98" t="s">
        <v>4</v>
      </c>
      <c r="D13" s="98"/>
      <c r="E13" s="8"/>
    </row>
    <row r="14" spans="1:5" ht="6.95" customHeight="1" x14ac:dyDescent="0.25">
      <c r="A14" s="5"/>
      <c r="B14" s="11"/>
      <c r="C14" s="1"/>
      <c r="D14" s="10"/>
      <c r="E14" s="8"/>
    </row>
    <row r="15" spans="1:5" ht="15" customHeight="1" x14ac:dyDescent="0.25">
      <c r="A15" s="5"/>
      <c r="B15" s="11" t="s">
        <v>5</v>
      </c>
      <c r="C15" s="98" t="s">
        <v>6</v>
      </c>
      <c r="D15" s="98"/>
      <c r="E15" s="8"/>
    </row>
    <row r="16" spans="1:5" ht="6.95" customHeight="1" x14ac:dyDescent="0.25">
      <c r="A16" s="5"/>
      <c r="B16" s="11"/>
      <c r="C16" s="1"/>
      <c r="D16" s="10"/>
      <c r="E16" s="12"/>
    </row>
    <row r="17" spans="1:5" ht="15" customHeight="1" x14ac:dyDescent="0.25">
      <c r="A17" s="5"/>
      <c r="B17" s="11" t="s">
        <v>7</v>
      </c>
      <c r="C17" s="98" t="s">
        <v>8</v>
      </c>
      <c r="D17" s="98"/>
      <c r="E17" s="8"/>
    </row>
    <row r="18" spans="1:5" ht="6.95" customHeight="1" x14ac:dyDescent="0.25">
      <c r="A18" s="5"/>
      <c r="B18" s="11"/>
      <c r="C18" s="1"/>
      <c r="D18" s="10"/>
      <c r="E18" s="8"/>
    </row>
    <row r="19" spans="1:5" ht="15" customHeight="1" x14ac:dyDescent="0.25">
      <c r="A19" s="5"/>
      <c r="B19" s="11" t="s">
        <v>9</v>
      </c>
      <c r="C19" s="98" t="s">
        <v>10</v>
      </c>
      <c r="D19" s="98"/>
      <c r="E19" s="8"/>
    </row>
    <row r="20" spans="1:5" ht="6.95" customHeight="1" x14ac:dyDescent="0.25">
      <c r="A20" s="5"/>
      <c r="B20" s="11"/>
      <c r="C20" s="1"/>
      <c r="D20" s="10"/>
      <c r="E20" s="8"/>
    </row>
    <row r="21" spans="1:5" ht="15" customHeight="1" x14ac:dyDescent="0.25">
      <c r="A21" s="5"/>
      <c r="B21" s="11" t="s">
        <v>11</v>
      </c>
      <c r="C21" s="98" t="s">
        <v>12</v>
      </c>
      <c r="D21" s="98"/>
      <c r="E21" s="8"/>
    </row>
    <row r="22" spans="1:5" ht="6.95" customHeight="1" x14ac:dyDescent="0.25">
      <c r="A22" s="5"/>
      <c r="B22" s="11"/>
      <c r="C22" s="1"/>
      <c r="D22" s="10"/>
      <c r="E22" s="8"/>
    </row>
    <row r="23" spans="1:5" ht="15" customHeight="1" x14ac:dyDescent="0.25">
      <c r="A23" s="5"/>
      <c r="B23" s="13" t="s">
        <v>13</v>
      </c>
      <c r="C23" s="102" t="s">
        <v>14</v>
      </c>
      <c r="D23" s="102"/>
      <c r="E23" s="8"/>
    </row>
    <row r="24" spans="1:5" ht="6.95" customHeight="1" x14ac:dyDescent="0.25">
      <c r="A24" s="5"/>
      <c r="B24" s="11"/>
      <c r="C24" s="1"/>
      <c r="D24" s="10"/>
      <c r="E24" s="8"/>
    </row>
    <row r="25" spans="1:5" ht="15" customHeight="1" x14ac:dyDescent="0.25">
      <c r="A25" s="5"/>
      <c r="B25" s="11" t="s">
        <v>15</v>
      </c>
      <c r="C25" s="98" t="s">
        <v>16</v>
      </c>
      <c r="D25" s="98"/>
      <c r="E25" s="8"/>
    </row>
    <row r="26" spans="1:5" ht="6.95" customHeight="1" x14ac:dyDescent="0.25">
      <c r="A26" s="5"/>
      <c r="B26" s="11"/>
      <c r="C26" s="1"/>
      <c r="D26" s="10"/>
      <c r="E26" s="8"/>
    </row>
    <row r="27" spans="1:5" ht="15" customHeight="1" x14ac:dyDescent="0.25">
      <c r="A27" s="5"/>
      <c r="B27" s="11" t="s">
        <v>17</v>
      </c>
      <c r="C27" s="98" t="s">
        <v>18</v>
      </c>
      <c r="D27" s="98"/>
      <c r="E27" s="8"/>
    </row>
    <row r="28" spans="1:5" ht="6.95" customHeight="1" x14ac:dyDescent="0.25">
      <c r="A28" s="5"/>
      <c r="B28" s="11"/>
      <c r="C28" s="1"/>
      <c r="D28" s="10"/>
      <c r="E28" s="8"/>
    </row>
    <row r="29" spans="1:5" ht="15" customHeight="1" x14ac:dyDescent="0.25">
      <c r="A29" s="5"/>
      <c r="B29" s="11" t="s">
        <v>19</v>
      </c>
      <c r="C29" s="98" t="s">
        <v>20</v>
      </c>
      <c r="D29" s="98"/>
      <c r="E29" s="8"/>
    </row>
    <row r="30" spans="1:5" ht="6.95" customHeight="1" x14ac:dyDescent="0.25">
      <c r="A30" s="5"/>
      <c r="B30" s="11"/>
      <c r="C30" s="1"/>
      <c r="D30" s="10"/>
      <c r="E30" s="8"/>
    </row>
    <row r="31" spans="1:5" ht="15" customHeight="1" x14ac:dyDescent="0.25">
      <c r="A31" s="5"/>
      <c r="B31" s="11" t="s">
        <v>21</v>
      </c>
      <c r="C31" s="98" t="s">
        <v>22</v>
      </c>
      <c r="D31" s="98"/>
      <c r="E31" s="5"/>
    </row>
    <row r="32" spans="1:5" ht="6.95" customHeight="1" x14ac:dyDescent="0.25">
      <c r="A32" s="5"/>
      <c r="B32" s="11"/>
      <c r="C32" s="1"/>
      <c r="D32" s="10"/>
      <c r="E32" s="5"/>
    </row>
    <row r="33" spans="1:5" ht="15" customHeight="1" x14ac:dyDescent="0.25">
      <c r="A33" s="5"/>
      <c r="B33" s="11" t="s">
        <v>23</v>
      </c>
      <c r="C33" s="98" t="s">
        <v>24</v>
      </c>
      <c r="D33" s="98"/>
      <c r="E33" s="5"/>
    </row>
    <row r="34" spans="1:5" ht="6.95" customHeight="1" x14ac:dyDescent="0.25">
      <c r="A34" s="5"/>
      <c r="B34" s="11"/>
      <c r="C34" s="1"/>
      <c r="D34" s="10"/>
      <c r="E34" s="5"/>
    </row>
    <row r="35" spans="1:5" ht="15" customHeight="1" x14ac:dyDescent="0.25">
      <c r="A35" s="5"/>
      <c r="B35" s="11" t="s">
        <v>25</v>
      </c>
      <c r="C35" s="98" t="s">
        <v>26</v>
      </c>
      <c r="D35" s="98"/>
      <c r="E35" s="5"/>
    </row>
    <row r="36" spans="1:5" ht="6.95" customHeight="1" x14ac:dyDescent="0.25">
      <c r="A36" s="5"/>
      <c r="B36" s="11"/>
      <c r="C36" s="1"/>
      <c r="D36" s="10"/>
      <c r="E36" s="5"/>
    </row>
    <row r="37" spans="1:5" ht="15" customHeight="1" x14ac:dyDescent="0.25">
      <c r="A37" s="5"/>
      <c r="B37" s="11" t="s">
        <v>27</v>
      </c>
      <c r="C37" s="98" t="s">
        <v>28</v>
      </c>
      <c r="D37" s="98"/>
      <c r="E37" s="5"/>
    </row>
    <row r="38" spans="1:5" ht="15" customHeight="1" x14ac:dyDescent="0.25">
      <c r="A38" s="5"/>
      <c r="B38" s="5"/>
      <c r="C38" s="5"/>
      <c r="D38" s="10"/>
      <c r="E38" s="5"/>
    </row>
    <row r="39" spans="1:5" ht="15" customHeight="1" x14ac:dyDescent="0.25">
      <c r="A39" s="5"/>
      <c r="B39" s="5"/>
      <c r="C39" s="5"/>
      <c r="D39" s="10"/>
      <c r="E39" s="5"/>
    </row>
  </sheetData>
  <sheetProtection algorithmName="SHA-512" hashValue="Crpu3Dh21nTCKtnF6dF3Rf+UCqk3C2Jmn4GL78SPlBKFBmdr4EfN2nO0k+6UoYkoOkiilA4o+xNfqbedS45kzQ==" saltValue="eOWJbOrTJxIKChmf3SfaLA==" spinCount="100000" sheet="1" objects="1" scenarios="1"/>
  <mergeCells count="16"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  <mergeCell ref="C17:D17"/>
    <mergeCell ref="C6:D7"/>
    <mergeCell ref="C8:D8"/>
    <mergeCell ref="C11:D11"/>
    <mergeCell ref="C13:D13"/>
    <mergeCell ref="C15:D15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3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54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4.25" customHeight="1" x14ac:dyDescent="0.25">
      <c r="A8" s="5"/>
      <c r="B8" s="113" t="s">
        <v>95</v>
      </c>
      <c r="C8" s="114"/>
      <c r="D8" s="115"/>
      <c r="E8" s="5"/>
    </row>
    <row r="9" spans="1:5" ht="15" customHeight="1" x14ac:dyDescent="0.25">
      <c r="A9" s="5"/>
      <c r="B9" s="83" t="s">
        <v>96</v>
      </c>
      <c r="C9" s="22"/>
      <c r="D9" s="35" t="s">
        <v>31</v>
      </c>
      <c r="E9" s="5"/>
    </row>
    <row r="10" spans="1:5" ht="15" customHeight="1" x14ac:dyDescent="0.25">
      <c r="A10" s="5"/>
      <c r="B10" s="84" t="s">
        <v>43</v>
      </c>
      <c r="C10" s="22">
        <f>-C9*'8. Nøgletal'!C14</f>
        <v>0</v>
      </c>
      <c r="D10" s="35" t="s">
        <v>31</v>
      </c>
      <c r="E10" s="5"/>
    </row>
    <row r="11" spans="1:5" ht="26.25" customHeight="1" x14ac:dyDescent="0.25">
      <c r="A11" s="5"/>
      <c r="B11" s="66" t="s">
        <v>97</v>
      </c>
      <c r="C11" s="70">
        <f>SUM(C9:C10)*(1+'8. Nøgletal'!C9)*(1+'8. Nøgletal'!C10)</f>
        <v>0</v>
      </c>
      <c r="D11" s="71" t="s">
        <v>31</v>
      </c>
      <c r="E11" s="5"/>
    </row>
    <row r="12" spans="1:5" ht="15" customHeight="1" x14ac:dyDescent="0.25">
      <c r="A12" s="5"/>
      <c r="B12" s="5"/>
      <c r="C12" s="5"/>
      <c r="D12" s="5"/>
      <c r="E12" s="5"/>
    </row>
    <row r="13" spans="1:5" ht="15" customHeight="1" x14ac:dyDescent="0.25">
      <c r="A13" s="5"/>
      <c r="B13" s="5"/>
      <c r="C13" s="5"/>
      <c r="D13" s="5"/>
      <c r="E13" s="5"/>
    </row>
  </sheetData>
  <sheetProtection algorithmName="SHA-512" hashValue="fAqD8/8+uhkBKUn5tKwodDSwkZS+soBBvMZukuKBCPT5xji0+8XAkmFuOus9C23ffzSUuYAvTjF87eDgWoMpvA==" saltValue="WauPlbZTQj+cOXiih4i7rw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98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5" customHeight="1" x14ac:dyDescent="0.25">
      <c r="A8" s="5"/>
      <c r="B8" s="113" t="s">
        <v>55</v>
      </c>
      <c r="C8" s="114"/>
      <c r="D8" s="115"/>
      <c r="E8" s="5"/>
    </row>
    <row r="9" spans="1:5" ht="26.25" x14ac:dyDescent="0.25">
      <c r="A9" s="5"/>
      <c r="B9" s="85" t="s">
        <v>99</v>
      </c>
      <c r="C9" s="86"/>
      <c r="D9" s="85" t="s">
        <v>31</v>
      </c>
      <c r="E9" s="5"/>
    </row>
    <row r="10" spans="1:5" ht="14.25" customHeight="1" x14ac:dyDescent="0.25">
      <c r="A10" s="5"/>
      <c r="B10" s="33" t="s">
        <v>100</v>
      </c>
      <c r="C10" s="18"/>
      <c r="D10" s="19" t="s">
        <v>31</v>
      </c>
      <c r="E10" s="5"/>
    </row>
    <row r="11" spans="1:5" ht="14.25" customHeight="1" x14ac:dyDescent="0.25">
      <c r="A11" s="5"/>
      <c r="B11" s="24" t="s">
        <v>56</v>
      </c>
      <c r="C11" s="25">
        <f>C10-C9</f>
        <v>0</v>
      </c>
      <c r="D11" s="26" t="s">
        <v>31</v>
      </c>
      <c r="E11" s="5"/>
    </row>
    <row r="12" spans="1:5" ht="14.25" customHeight="1" x14ac:dyDescent="0.25">
      <c r="A12" s="5"/>
      <c r="B12" s="113" t="s">
        <v>57</v>
      </c>
      <c r="C12" s="114"/>
      <c r="D12" s="115"/>
      <c r="E12" s="5"/>
    </row>
    <row r="13" spans="1:5" ht="26.25" customHeight="1" x14ac:dyDescent="0.25">
      <c r="A13" s="5"/>
      <c r="B13" s="85" t="s">
        <v>125</v>
      </c>
      <c r="C13" s="86"/>
      <c r="D13" s="85" t="s">
        <v>31</v>
      </c>
      <c r="E13" s="5"/>
    </row>
    <row r="14" spans="1:5" ht="14.25" customHeight="1" x14ac:dyDescent="0.25">
      <c r="A14" s="5"/>
      <c r="B14" s="33" t="s">
        <v>101</v>
      </c>
      <c r="C14" s="18"/>
      <c r="D14" s="19" t="s">
        <v>31</v>
      </c>
      <c r="E14" s="5"/>
    </row>
    <row r="15" spans="1:5" ht="14.25" customHeight="1" x14ac:dyDescent="0.25">
      <c r="A15" s="5"/>
      <c r="B15" s="24" t="s">
        <v>56</v>
      </c>
      <c r="C15" s="25">
        <f>C14-C13</f>
        <v>0</v>
      </c>
      <c r="D15" s="26" t="s">
        <v>31</v>
      </c>
      <c r="E15" s="5"/>
    </row>
    <row r="16" spans="1:5" ht="14.25" customHeight="1" x14ac:dyDescent="0.25">
      <c r="A16" s="5"/>
      <c r="B16" s="14" t="s">
        <v>58</v>
      </c>
      <c r="C16" s="70">
        <f>C11+C15</f>
        <v>0</v>
      </c>
      <c r="D16" s="71" t="s">
        <v>31</v>
      </c>
      <c r="E16" s="5"/>
    </row>
    <row r="17" spans="1:5" ht="15" customHeight="1" x14ac:dyDescent="0.25">
      <c r="A17" s="5"/>
      <c r="B17" s="5"/>
      <c r="C17" s="5"/>
      <c r="D17" s="5"/>
      <c r="E17" s="5"/>
    </row>
    <row r="18" spans="1:5" ht="15" customHeight="1" x14ac:dyDescent="0.25">
      <c r="A18" s="5"/>
      <c r="B18" s="5"/>
      <c r="C18" s="5"/>
      <c r="D18" s="5"/>
      <c r="E18" s="5"/>
    </row>
  </sheetData>
  <sheetProtection algorithmName="SHA-512" hashValue="mLcDXFPZI/ndv5pXeHG9sMNx99PDUNIBKzi7fCUgFxqrW3gdUxp6QIrtUWqz+XDRKXJse69R05jpnm4Q49suCw==" saltValue="6PfnCqepcbsY7Ukh8vogaQ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42.28515625" customWidth="1"/>
    <col min="3" max="3" width="9.7109375" customWidth="1"/>
    <col min="4" max="4" width="3.28515625" customWidth="1"/>
    <col min="5" max="5" width="9.7109375" customWidth="1"/>
    <col min="6" max="6" width="3.28515625" customWidth="1"/>
    <col min="7" max="7" width="9.7109375" customWidth="1"/>
    <col min="8" max="8" width="3.28515625" customWidth="1"/>
    <col min="9" max="9" width="5.28515625" customWidth="1"/>
  </cols>
  <sheetData>
    <row r="1" spans="1:9" ht="15" customHeight="1" x14ac:dyDescent="0.25">
      <c r="A1" s="5"/>
      <c r="B1" s="5"/>
      <c r="C1" s="5"/>
      <c r="D1" s="5"/>
      <c r="E1" s="5"/>
      <c r="F1" s="5"/>
      <c r="G1" s="5"/>
      <c r="H1" s="5"/>
      <c r="I1" s="5"/>
    </row>
    <row r="2" spans="1:9" ht="15" customHeight="1" x14ac:dyDescent="0.25">
      <c r="A2" s="5"/>
      <c r="B2" s="5"/>
      <c r="C2" s="5"/>
      <c r="D2" s="5"/>
      <c r="E2" s="5"/>
      <c r="F2" s="5"/>
      <c r="G2" s="5"/>
      <c r="H2" s="5"/>
      <c r="I2" s="5"/>
    </row>
    <row r="3" spans="1:9" ht="15" customHeight="1" x14ac:dyDescent="0.25">
      <c r="A3" s="5"/>
      <c r="B3" s="103" t="s">
        <v>59</v>
      </c>
      <c r="C3" s="103"/>
      <c r="D3" s="103"/>
      <c r="E3" s="103"/>
      <c r="F3" s="103"/>
      <c r="G3" s="103"/>
      <c r="H3" s="103"/>
      <c r="I3" s="5"/>
    </row>
    <row r="4" spans="1:9" ht="15" customHeight="1" x14ac:dyDescent="0.25">
      <c r="A4" s="5"/>
      <c r="B4" s="103"/>
      <c r="C4" s="103"/>
      <c r="D4" s="103"/>
      <c r="E4" s="103"/>
      <c r="F4" s="103"/>
      <c r="G4" s="103"/>
      <c r="H4" s="103"/>
      <c r="I4" s="5"/>
    </row>
    <row r="5" spans="1:9" ht="15" customHeight="1" x14ac:dyDescent="0.25">
      <c r="A5" s="5"/>
      <c r="B5" s="5"/>
      <c r="C5" s="5"/>
      <c r="D5" s="5"/>
      <c r="E5" s="5"/>
      <c r="F5" s="5"/>
      <c r="G5" s="5"/>
      <c r="H5" s="5"/>
      <c r="I5" s="5"/>
    </row>
    <row r="6" spans="1:9" ht="15" customHeight="1" x14ac:dyDescent="0.25">
      <c r="A6" s="5"/>
      <c r="B6" s="5"/>
      <c r="C6" s="5"/>
      <c r="D6" s="5"/>
      <c r="E6" s="5"/>
      <c r="F6" s="5"/>
      <c r="G6" s="5"/>
      <c r="H6" s="5"/>
      <c r="I6" s="5"/>
    </row>
    <row r="7" spans="1:9" ht="15" customHeight="1" x14ac:dyDescent="0.25">
      <c r="A7" s="5"/>
      <c r="B7" s="5"/>
      <c r="C7" s="5"/>
      <c r="D7" s="5"/>
      <c r="E7" s="5"/>
      <c r="F7" s="5"/>
      <c r="G7" s="5"/>
      <c r="H7" s="5"/>
      <c r="I7" s="5"/>
    </row>
    <row r="8" spans="1:9" ht="15" customHeight="1" x14ac:dyDescent="0.25">
      <c r="A8" s="5"/>
      <c r="B8" s="14" t="s">
        <v>60</v>
      </c>
      <c r="C8" s="15"/>
      <c r="D8" s="15"/>
      <c r="E8" s="15"/>
      <c r="F8" s="15"/>
      <c r="G8" s="15"/>
      <c r="H8" s="16"/>
      <c r="I8" s="5"/>
    </row>
    <row r="9" spans="1:9" ht="39.75" customHeight="1" x14ac:dyDescent="0.25">
      <c r="A9" s="5"/>
      <c r="B9" s="87" t="s">
        <v>61</v>
      </c>
      <c r="C9" s="119" t="s">
        <v>63</v>
      </c>
      <c r="D9" s="120"/>
      <c r="E9" s="119" t="s">
        <v>62</v>
      </c>
      <c r="F9" s="120"/>
      <c r="G9" s="119" t="s">
        <v>64</v>
      </c>
      <c r="H9" s="120"/>
      <c r="I9" s="5"/>
    </row>
    <row r="10" spans="1:9" ht="15" customHeight="1" x14ac:dyDescent="0.25">
      <c r="A10" s="5"/>
      <c r="B10" s="83" t="s">
        <v>65</v>
      </c>
      <c r="C10" s="23"/>
      <c r="D10" s="35" t="s">
        <v>31</v>
      </c>
      <c r="E10" s="22"/>
      <c r="F10" s="35" t="s">
        <v>31</v>
      </c>
      <c r="G10" s="23"/>
      <c r="H10" s="35" t="s">
        <v>31</v>
      </c>
      <c r="I10" s="5"/>
    </row>
    <row r="11" spans="1:9" ht="15" customHeight="1" x14ac:dyDescent="0.25">
      <c r="A11" s="5"/>
      <c r="B11" s="14" t="s">
        <v>67</v>
      </c>
      <c r="C11" s="70">
        <f>SUM(C10:C10)</f>
        <v>0</v>
      </c>
      <c r="D11" s="70" t="s">
        <v>66</v>
      </c>
      <c r="E11" s="70">
        <f>SUM(E10:E10)</f>
        <v>0</v>
      </c>
      <c r="F11" s="70" t="s">
        <v>66</v>
      </c>
      <c r="G11" s="70">
        <f>SUM(G10:G10)</f>
        <v>0</v>
      </c>
      <c r="H11" s="71" t="s">
        <v>31</v>
      </c>
      <c r="I11" s="5"/>
    </row>
    <row r="12" spans="1:9" ht="15" customHeight="1" x14ac:dyDescent="0.25">
      <c r="A12" s="5"/>
      <c r="B12" s="14" t="s">
        <v>102</v>
      </c>
      <c r="C12" s="70">
        <f>C11*(1+'8. Nøgletal'!C9)</f>
        <v>0</v>
      </c>
      <c r="D12" s="70" t="s">
        <v>66</v>
      </c>
      <c r="E12" s="70">
        <f>E11*(1+'8. Nøgletal'!C9)</f>
        <v>0</v>
      </c>
      <c r="F12" s="70" t="s">
        <v>66</v>
      </c>
      <c r="G12" s="70">
        <f>G11*(1+'8. Nøgletal'!C9)</f>
        <v>0</v>
      </c>
      <c r="H12" s="71" t="s">
        <v>31</v>
      </c>
      <c r="I12" s="5"/>
    </row>
    <row r="13" spans="1:9" ht="15" customHeight="1" x14ac:dyDescent="0.25">
      <c r="A13" s="5"/>
      <c r="B13" s="5"/>
      <c r="C13" s="5"/>
      <c r="D13" s="5"/>
      <c r="E13" s="5"/>
      <c r="F13" s="5"/>
      <c r="G13" s="5"/>
      <c r="H13" s="5"/>
      <c r="I13" s="5"/>
    </row>
    <row r="14" spans="1:9" ht="15" customHeight="1" x14ac:dyDescent="0.25">
      <c r="A14" s="5"/>
      <c r="B14" s="5"/>
      <c r="C14" s="5"/>
      <c r="D14" s="5"/>
      <c r="E14" s="5"/>
      <c r="F14" s="5"/>
      <c r="G14" s="5"/>
      <c r="H14" s="5"/>
      <c r="I14" s="5"/>
    </row>
    <row r="18" customFormat="1" ht="14.25" customHeight="1" x14ac:dyDescent="0.25"/>
  </sheetData>
  <sheetProtection algorithmName="SHA-512" hashValue="wLOns9iB+bwfE0Ohl1a8ji7+kGOqoj2EdZiO98OM//0aLeKXfCsjRHQaA1LL1HAKCRxZBtKNX3lmeROpAUf0ig==" saltValue="Sffx5DLodVm/KulPGr7mLw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7" t="s">
        <v>68</v>
      </c>
      <c r="C3" s="107"/>
      <c r="D3" s="107"/>
      <c r="E3" s="107"/>
      <c r="F3" s="107"/>
      <c r="G3" s="5"/>
    </row>
    <row r="4" spans="1:7" ht="15" customHeight="1" x14ac:dyDescent="0.25">
      <c r="A4" s="5"/>
      <c r="B4" s="107"/>
      <c r="C4" s="107"/>
      <c r="D4" s="107"/>
      <c r="E4" s="107"/>
      <c r="F4" s="107"/>
      <c r="G4" s="5"/>
    </row>
    <row r="5" spans="1:7" ht="1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103</v>
      </c>
      <c r="C8" s="114"/>
      <c r="D8" s="114"/>
      <c r="E8" s="114"/>
      <c r="F8" s="115"/>
      <c r="G8" s="5"/>
    </row>
    <row r="9" spans="1:7" ht="15" customHeight="1" x14ac:dyDescent="0.25">
      <c r="A9" s="5"/>
      <c r="B9" s="88" t="s">
        <v>69</v>
      </c>
      <c r="C9" s="121" t="s">
        <v>51</v>
      </c>
      <c r="D9" s="122"/>
      <c r="E9" s="121" t="s">
        <v>52</v>
      </c>
      <c r="F9" s="122"/>
      <c r="G9" s="5"/>
    </row>
    <row r="10" spans="1:7" ht="15" customHeight="1" x14ac:dyDescent="0.25">
      <c r="A10" s="5"/>
      <c r="B10" s="89" t="s">
        <v>70</v>
      </c>
      <c r="C10" s="22">
        <v>0</v>
      </c>
      <c r="D10" s="35" t="s">
        <v>31</v>
      </c>
      <c r="E10" s="22">
        <v>0</v>
      </c>
      <c r="F10" s="35" t="s">
        <v>31</v>
      </c>
      <c r="G10" s="5"/>
    </row>
    <row r="11" spans="1:7" ht="15" customHeight="1" x14ac:dyDescent="0.25">
      <c r="A11" s="5"/>
      <c r="B11" s="14" t="s">
        <v>71</v>
      </c>
      <c r="C11" s="70">
        <f>SUM(C10:C10)</f>
        <v>0</v>
      </c>
      <c r="D11" s="71" t="s">
        <v>31</v>
      </c>
      <c r="E11" s="70">
        <f>SUM(E10:E10)</f>
        <v>0</v>
      </c>
      <c r="F11" s="71" t="s">
        <v>31</v>
      </c>
      <c r="G11" s="5"/>
    </row>
    <row r="12" spans="1:7" ht="15" customHeight="1" x14ac:dyDescent="0.25">
      <c r="A12" s="5"/>
      <c r="B12" s="14" t="s">
        <v>104</v>
      </c>
      <c r="C12" s="70">
        <f>C11*(1+'8. Nøgletal'!C9)</f>
        <v>0</v>
      </c>
      <c r="D12" s="71" t="s">
        <v>31</v>
      </c>
      <c r="E12" s="70">
        <f>E11*(1+'8. Nøgletal'!C9)</f>
        <v>0</v>
      </c>
      <c r="F12" s="71" t="s">
        <v>31</v>
      </c>
      <c r="G12" s="63"/>
    </row>
    <row r="13" spans="1:7" ht="15" customHeight="1" x14ac:dyDescent="0.25">
      <c r="A13" s="5"/>
      <c r="B13" s="5"/>
      <c r="C13" s="5"/>
      <c r="D13" s="5"/>
      <c r="E13" s="5"/>
      <c r="F13" s="5"/>
      <c r="G13" s="5"/>
    </row>
    <row r="14" spans="1:7" ht="15" customHeight="1" x14ac:dyDescent="0.25">
      <c r="A14" s="5"/>
      <c r="B14" s="82"/>
      <c r="C14" s="82"/>
      <c r="D14" s="82"/>
      <c r="E14" s="82"/>
      <c r="F14" s="82"/>
      <c r="G14" s="5"/>
    </row>
  </sheetData>
  <sheetProtection algorithmName="SHA-512" hashValue="TdNAkdzYT9iGnWyubXatBFukZ+A0n4goxPOq+3RgMH32+mohB7hY53Y07GQW5BjEUz39fwQLP8kjLUY/xc4vFA==" saltValue="lMtcS/4/QXrv/6I3us3Wmg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7" t="s">
        <v>72</v>
      </c>
      <c r="C3" s="107"/>
      <c r="D3" s="107"/>
      <c r="E3" s="107"/>
      <c r="F3" s="107"/>
      <c r="G3" s="5"/>
    </row>
    <row r="4" spans="1:7" ht="15" customHeight="1" x14ac:dyDescent="0.25">
      <c r="A4" s="5"/>
      <c r="B4" s="107"/>
      <c r="C4" s="107"/>
      <c r="D4" s="107"/>
      <c r="E4" s="107"/>
      <c r="F4" s="107"/>
      <c r="G4" s="5"/>
    </row>
    <row r="5" spans="1:7" ht="1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26</v>
      </c>
      <c r="C8" s="114"/>
      <c r="D8" s="114"/>
      <c r="E8" s="114"/>
      <c r="F8" s="115"/>
      <c r="G8" s="5"/>
    </row>
    <row r="9" spans="1:7" ht="15" customHeight="1" x14ac:dyDescent="0.25">
      <c r="A9" s="5"/>
      <c r="B9" s="88" t="s">
        <v>73</v>
      </c>
      <c r="C9" s="90" t="s">
        <v>51</v>
      </c>
      <c r="D9" s="80"/>
      <c r="E9" s="90" t="s">
        <v>52</v>
      </c>
      <c r="F9" s="80"/>
      <c r="G9" s="5"/>
    </row>
    <row r="10" spans="1:7" ht="26.25" customHeight="1" x14ac:dyDescent="0.25">
      <c r="A10" s="5"/>
      <c r="B10" s="91" t="s">
        <v>117</v>
      </c>
      <c r="C10" s="92"/>
      <c r="D10" s="93" t="s">
        <v>31</v>
      </c>
      <c r="E10" s="92"/>
      <c r="F10" s="93" t="s">
        <v>31</v>
      </c>
      <c r="G10" s="5"/>
    </row>
    <row r="11" spans="1:7" ht="26.25" customHeight="1" x14ac:dyDescent="0.25">
      <c r="A11" s="5"/>
      <c r="B11" s="94" t="s">
        <v>118</v>
      </c>
      <c r="C11" s="95">
        <f>SUM(C10:C10)</f>
        <v>0</v>
      </c>
      <c r="D11" s="96" t="s">
        <v>31</v>
      </c>
      <c r="E11" s="95">
        <f>SUM(E10:E10)</f>
        <v>0</v>
      </c>
      <c r="F11" s="96" t="s">
        <v>31</v>
      </c>
      <c r="G11" s="5"/>
    </row>
    <row r="12" spans="1:7" ht="26.25" customHeight="1" x14ac:dyDescent="0.25">
      <c r="A12" s="5"/>
      <c r="B12" s="94" t="s">
        <v>105</v>
      </c>
      <c r="C12" s="95">
        <f>C11*(1+'8. Nøgletal'!C9)</f>
        <v>0</v>
      </c>
      <c r="D12" s="96" t="s">
        <v>31</v>
      </c>
      <c r="E12" s="95">
        <f>E11*(1+'8. Nøgletal'!C9)</f>
        <v>0</v>
      </c>
      <c r="F12" s="96" t="s">
        <v>31</v>
      </c>
      <c r="G12" s="5"/>
    </row>
    <row r="13" spans="1:7" ht="15" customHeight="1" x14ac:dyDescent="0.25">
      <c r="A13" s="5"/>
      <c r="B13" s="5"/>
      <c r="C13" s="5"/>
      <c r="D13" s="5"/>
      <c r="E13" s="5"/>
      <c r="F13" s="5"/>
      <c r="G13" s="5"/>
    </row>
    <row r="14" spans="1:7" ht="15" customHeight="1" x14ac:dyDescent="0.25">
      <c r="A14" s="5"/>
      <c r="B14" s="5"/>
      <c r="C14" s="5"/>
      <c r="D14" s="5"/>
      <c r="E14" s="5"/>
      <c r="F14" s="5"/>
      <c r="G14" s="5"/>
    </row>
  </sheetData>
  <sheetProtection algorithmName="SHA-512" hashValue="yoAI4QYEe0DBvrvyjXaygrwT89iLTozYGAoNN1yReD5pc4FIxX3ijs0b5UpXyWHicD974MpKSZ/8ZGpz5wHeeA==" saltValue="3yDfiGwweHdH0WujiVEjuw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17"/>
  <sheetViews>
    <sheetView showGridLines="0" zoomScaleNormal="100" workbookViewId="0"/>
  </sheetViews>
  <sheetFormatPr defaultRowHeight="15" x14ac:dyDescent="0.25"/>
  <cols>
    <col min="1" max="1" width="5.28515625" customWidth="1"/>
    <col min="2" max="2" width="61.7109375" customWidth="1"/>
    <col min="3" max="3" width="12.5703125" customWidth="1"/>
    <col min="4" max="4" width="5.28515625" customWidth="1"/>
  </cols>
  <sheetData>
    <row r="1" spans="1:4" ht="15" customHeight="1" x14ac:dyDescent="0.25">
      <c r="A1" s="5"/>
      <c r="B1" s="5"/>
      <c r="C1" s="5"/>
      <c r="D1" s="5"/>
    </row>
    <row r="2" spans="1:4" ht="15" customHeight="1" x14ac:dyDescent="0.25">
      <c r="A2" s="5"/>
      <c r="B2" s="5"/>
      <c r="C2" s="5"/>
      <c r="D2" s="5"/>
    </row>
    <row r="3" spans="1:4" ht="15" customHeight="1" x14ac:dyDescent="0.25">
      <c r="A3" s="5"/>
      <c r="B3" s="107" t="s">
        <v>74</v>
      </c>
      <c r="C3" s="107"/>
      <c r="D3" s="5"/>
    </row>
    <row r="4" spans="1:4" ht="15" customHeight="1" x14ac:dyDescent="0.25">
      <c r="A4" s="5"/>
      <c r="B4" s="107"/>
      <c r="C4" s="107"/>
      <c r="D4" s="5"/>
    </row>
    <row r="5" spans="1:4" ht="15" customHeight="1" x14ac:dyDescent="0.25">
      <c r="A5" s="5"/>
      <c r="B5" s="107"/>
      <c r="C5" s="107"/>
      <c r="D5" s="5"/>
    </row>
    <row r="6" spans="1:4" ht="15" customHeight="1" x14ac:dyDescent="0.25">
      <c r="A6" s="5"/>
      <c r="B6" s="5"/>
      <c r="C6" s="5"/>
      <c r="D6" s="5"/>
    </row>
    <row r="7" spans="1:4" ht="15" customHeight="1" x14ac:dyDescent="0.25">
      <c r="A7" s="5"/>
      <c r="B7" s="5"/>
      <c r="C7" s="5"/>
      <c r="D7" s="5"/>
    </row>
    <row r="8" spans="1:4" ht="15" customHeight="1" x14ac:dyDescent="0.25">
      <c r="A8" s="5"/>
      <c r="B8" s="14" t="s">
        <v>36</v>
      </c>
      <c r="C8" s="16"/>
      <c r="D8" s="5"/>
    </row>
    <row r="9" spans="1:4" ht="15" customHeight="1" x14ac:dyDescent="0.25">
      <c r="A9" s="5"/>
      <c r="B9" s="97" t="s">
        <v>75</v>
      </c>
      <c r="C9" s="3">
        <v>2.8899999999999999E-2</v>
      </c>
      <c r="D9" s="12"/>
    </row>
    <row r="10" spans="1:4" ht="15" customHeight="1" x14ac:dyDescent="0.25">
      <c r="A10" s="5"/>
      <c r="B10" s="97" t="s">
        <v>106</v>
      </c>
      <c r="C10" s="3">
        <v>2.8899999999999999E-2</v>
      </c>
      <c r="D10" s="12"/>
    </row>
    <row r="11" spans="1:4" ht="15" customHeight="1" x14ac:dyDescent="0.25">
      <c r="A11" s="5"/>
      <c r="B11" s="14"/>
      <c r="C11" s="16"/>
      <c r="D11" s="5"/>
    </row>
    <row r="12" spans="1:4" ht="15" customHeight="1" x14ac:dyDescent="0.25">
      <c r="A12" s="5"/>
      <c r="B12" s="62"/>
      <c r="C12" s="5"/>
      <c r="D12" s="5"/>
    </row>
    <row r="13" spans="1:4" ht="15" customHeight="1" x14ac:dyDescent="0.25">
      <c r="A13" s="5"/>
      <c r="B13" s="14" t="s">
        <v>35</v>
      </c>
      <c r="C13" s="16"/>
      <c r="D13" s="5"/>
    </row>
    <row r="14" spans="1:4" ht="15" customHeight="1" x14ac:dyDescent="0.25">
      <c r="A14" s="5"/>
      <c r="B14" s="64" t="s">
        <v>76</v>
      </c>
      <c r="C14" s="4">
        <v>1.7000000000000001E-2</v>
      </c>
      <c r="D14" s="5"/>
    </row>
    <row r="15" spans="1:4" ht="15" customHeight="1" x14ac:dyDescent="0.25">
      <c r="A15" s="5"/>
      <c r="B15" s="113"/>
      <c r="C15" s="115"/>
      <c r="D15" s="5"/>
    </row>
    <row r="16" spans="1:4" ht="15" customHeight="1" x14ac:dyDescent="0.25">
      <c r="A16" s="5"/>
      <c r="B16" s="5"/>
      <c r="C16" s="5"/>
      <c r="D16" s="5"/>
    </row>
    <row r="17" spans="1:4" ht="15" customHeight="1" x14ac:dyDescent="0.25">
      <c r="A17" s="5"/>
      <c r="B17" s="5"/>
      <c r="C17" s="5"/>
      <c r="D17" s="5"/>
    </row>
  </sheetData>
  <sheetProtection algorithmName="SHA-512" hashValue="vZ9Y2h3UseJCZBorHu5kFWL9KsezERcKxNl5axhCYunldCyOfjJMlFcI8DN64766Ydkc7V1e5hd3T8pRWbYMJw==" saltValue="vhZpz+bhiL2LVD3fRPIu9g==" spinCount="100000" sheet="1" objects="1" scenarios="1"/>
  <mergeCells count="2">
    <mergeCell ref="B3:C5"/>
    <mergeCell ref="B15:C1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3" t="s">
        <v>29</v>
      </c>
      <c r="C3" s="103"/>
      <c r="D3" s="103"/>
      <c r="E3" s="5"/>
    </row>
    <row r="4" spans="1:5" ht="15" customHeight="1" x14ac:dyDescent="0.25">
      <c r="A4" s="5"/>
      <c r="B4" s="103"/>
      <c r="C4" s="103"/>
      <c r="D4" s="103"/>
      <c r="E4" s="5"/>
    </row>
    <row r="5" spans="1:5" ht="15" customHeight="1" x14ac:dyDescent="0.25">
      <c r="A5" s="5"/>
      <c r="B5" s="103"/>
      <c r="C5" s="103"/>
      <c r="D5" s="103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5" customHeight="1" x14ac:dyDescent="0.25">
      <c r="A8" s="5"/>
      <c r="B8" s="14" t="s">
        <v>30</v>
      </c>
      <c r="C8" s="15"/>
      <c r="D8" s="16"/>
      <c r="E8" s="5"/>
    </row>
    <row r="9" spans="1:5" ht="15" customHeight="1" x14ac:dyDescent="0.25">
      <c r="A9" s="5"/>
      <c r="B9" s="17" t="s">
        <v>8</v>
      </c>
      <c r="C9" s="18">
        <f>'3. Omk. i ØR2026'!C16</f>
        <v>33853187.127599433</v>
      </c>
      <c r="D9" s="19" t="s">
        <v>31</v>
      </c>
      <c r="E9" s="5"/>
    </row>
    <row r="10" spans="1:5" ht="15" customHeight="1" x14ac:dyDescent="0.25">
      <c r="A10" s="5"/>
      <c r="B10" s="20" t="s">
        <v>32</v>
      </c>
      <c r="C10" s="18">
        <f>'5.2. Varige tillæg'!C21+'5.2. Varige tillæg'!E21</f>
        <v>0</v>
      </c>
      <c r="D10" s="19" t="s">
        <v>31</v>
      </c>
      <c r="E10" s="5"/>
    </row>
    <row r="11" spans="1:5" ht="15" customHeight="1" x14ac:dyDescent="0.25">
      <c r="A11" s="5"/>
      <c r="B11" s="20" t="s">
        <v>33</v>
      </c>
      <c r="C11" s="21">
        <f>'5.6 Anlægsprojekter'!E12+'5.6 Anlægsprojekter'!C12</f>
        <v>0</v>
      </c>
      <c r="D11" s="19" t="s">
        <v>31</v>
      </c>
      <c r="E11" s="5"/>
    </row>
    <row r="12" spans="1:5" ht="15" customHeight="1" x14ac:dyDescent="0.25">
      <c r="A12" s="5"/>
      <c r="B12" s="20" t="s">
        <v>24</v>
      </c>
      <c r="C12" s="22">
        <f>-('6. Bortfald'!C12+'6. Bortfald'!E12)</f>
        <v>0</v>
      </c>
      <c r="D12" s="19" t="s">
        <v>31</v>
      </c>
      <c r="E12" s="5"/>
    </row>
    <row r="13" spans="1:5" ht="15" customHeight="1" x14ac:dyDescent="0.25">
      <c r="A13" s="5"/>
      <c r="B13" s="20" t="s">
        <v>34</v>
      </c>
      <c r="C13" s="22">
        <f>'7. Tilknyttet virksomhed'!C12+'7. Tilknyttet virksomhed'!E12</f>
        <v>0</v>
      </c>
      <c r="D13" s="19" t="s">
        <v>31</v>
      </c>
      <c r="E13" s="5"/>
    </row>
    <row r="14" spans="1:5" ht="15" customHeight="1" x14ac:dyDescent="0.25">
      <c r="A14" s="5"/>
      <c r="B14" s="20" t="s">
        <v>35</v>
      </c>
      <c r="C14" s="23">
        <f>'4. Generelle eff. krav'!C12</f>
        <v>-575504.18116919044</v>
      </c>
      <c r="D14" s="19" t="s">
        <v>31</v>
      </c>
      <c r="E14" s="5"/>
    </row>
    <row r="15" spans="1:5" ht="15" customHeight="1" x14ac:dyDescent="0.25">
      <c r="A15" s="5"/>
      <c r="B15" s="20" t="s">
        <v>36</v>
      </c>
      <c r="C15" s="22">
        <f>SUM(C9:C14)*'8. Nøgletal'!C10</f>
        <v>961725.037151834</v>
      </c>
      <c r="D15" s="19" t="s">
        <v>31</v>
      </c>
      <c r="E15" s="5"/>
    </row>
    <row r="16" spans="1:5" ht="15" customHeight="1" x14ac:dyDescent="0.25">
      <c r="A16" s="5"/>
      <c r="B16" s="24" t="s">
        <v>37</v>
      </c>
      <c r="C16" s="25">
        <f>SUM(C9:C15)</f>
        <v>34239407.983582079</v>
      </c>
      <c r="D16" s="26" t="s">
        <v>31</v>
      </c>
      <c r="E16" s="5"/>
    </row>
    <row r="17" spans="1:5" ht="15" customHeight="1" x14ac:dyDescent="0.25">
      <c r="A17" s="5"/>
      <c r="B17" s="27" t="s">
        <v>38</v>
      </c>
      <c r="C17" s="23">
        <f>'5.1. § 10-tillæg'!C25</f>
        <v>0</v>
      </c>
      <c r="D17" s="28" t="s">
        <v>31</v>
      </c>
      <c r="E17" s="5"/>
    </row>
    <row r="18" spans="1:5" ht="15" customHeight="1" x14ac:dyDescent="0.25">
      <c r="A18" s="5"/>
      <c r="B18" s="29" t="s">
        <v>39</v>
      </c>
      <c r="C18" s="23">
        <f>'5.4. Periodevise driftsomk.'!C11</f>
        <v>0</v>
      </c>
      <c r="D18" s="28" t="s">
        <v>31</v>
      </c>
      <c r="E18" s="5"/>
    </row>
    <row r="19" spans="1:5" ht="15" customHeight="1" x14ac:dyDescent="0.25">
      <c r="A19" s="5"/>
      <c r="B19" s="17" t="s">
        <v>22</v>
      </c>
      <c r="C19" s="23">
        <f>'5.5. Korr. af ØR2025'!C16</f>
        <v>0</v>
      </c>
      <c r="D19" s="28" t="s">
        <v>31</v>
      </c>
      <c r="E19" s="5"/>
    </row>
    <row r="20" spans="1:5" ht="15" customHeight="1" x14ac:dyDescent="0.25">
      <c r="A20" s="5"/>
      <c r="B20" s="27" t="s">
        <v>41</v>
      </c>
      <c r="C20" s="23">
        <v>0</v>
      </c>
      <c r="D20" s="28" t="s">
        <v>31</v>
      </c>
      <c r="E20" s="5"/>
    </row>
    <row r="21" spans="1:5" ht="15" customHeight="1" x14ac:dyDescent="0.25">
      <c r="A21" s="5"/>
      <c r="B21" s="14" t="s">
        <v>4</v>
      </c>
      <c r="C21" s="30">
        <f>SUM(C16:C20)</f>
        <v>34239407.983582079</v>
      </c>
      <c r="D21" s="16" t="s">
        <v>31</v>
      </c>
      <c r="E21" s="5"/>
    </row>
    <row r="22" spans="1:5" ht="15" customHeight="1" x14ac:dyDescent="0.25">
      <c r="A22" s="5"/>
      <c r="B22" s="5"/>
      <c r="C22" s="5"/>
      <c r="D22" s="5"/>
      <c r="E22" s="5"/>
    </row>
    <row r="23" spans="1:5" ht="15" customHeight="1" x14ac:dyDescent="0.25">
      <c r="A23" s="5"/>
      <c r="B23" s="5"/>
      <c r="C23" s="5"/>
      <c r="D23" s="5"/>
      <c r="E23" s="5"/>
    </row>
  </sheetData>
  <sheetProtection algorithmName="SHA-512" hashValue="UwNh5EcG3YuLH7GIV6BFxfzYPBrvkZsafIvc7W5MrhQwQSgVNexveUirIXynqqckMutnvs1ztYKGof5olaBuvw==" saltValue="qrV/AZsp9B8dLZQNUtxwTA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66.85546875" bestFit="1" customWidth="1"/>
    <col min="3" max="3" width="12.42578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77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32"/>
      <c r="D6" s="5"/>
      <c r="E6" s="5"/>
    </row>
    <row r="7" spans="1:5" ht="15" customHeight="1" x14ac:dyDescent="0.25">
      <c r="A7" s="5"/>
      <c r="B7" s="5"/>
      <c r="C7" s="32"/>
      <c r="D7" s="5"/>
      <c r="E7" s="5"/>
    </row>
    <row r="8" spans="1:5" ht="15" customHeight="1" x14ac:dyDescent="0.25">
      <c r="A8" s="5"/>
      <c r="B8" s="14" t="s">
        <v>78</v>
      </c>
      <c r="C8" s="15"/>
      <c r="D8" s="16"/>
      <c r="E8" s="5"/>
    </row>
    <row r="9" spans="1:5" ht="15" customHeight="1" x14ac:dyDescent="0.25">
      <c r="A9" s="5"/>
      <c r="B9" s="33" t="s">
        <v>112</v>
      </c>
      <c r="C9" s="34">
        <v>34257372</v>
      </c>
      <c r="D9" s="35" t="s">
        <v>31</v>
      </c>
      <c r="E9" s="5"/>
    </row>
    <row r="10" spans="1:5" ht="15" customHeight="1" x14ac:dyDescent="0.25">
      <c r="A10" s="5"/>
      <c r="B10" s="33" t="s">
        <v>114</v>
      </c>
      <c r="C10" s="34">
        <f>'3. Omk. i ØR2026'!C10</f>
        <v>0</v>
      </c>
      <c r="D10" s="35" t="s">
        <v>31</v>
      </c>
      <c r="E10" s="5"/>
    </row>
    <row r="11" spans="1:5" ht="15" customHeight="1" x14ac:dyDescent="0.25">
      <c r="A11" s="5"/>
      <c r="B11" s="33" t="s">
        <v>115</v>
      </c>
      <c r="C11" s="36">
        <f>'5.1. § 10-tillæg'!C20+'5.2. Varige tillæg'!C18+'5.2. Varige tillæg'!E18+'5.3. Engangstillæg'!C13+'5.3. Engangstillæg'!E13</f>
        <v>56792.263236960003</v>
      </c>
      <c r="D11" s="35" t="s">
        <v>31</v>
      </c>
      <c r="E11" s="5"/>
    </row>
    <row r="12" spans="1:5" ht="15" customHeight="1" x14ac:dyDescent="0.25">
      <c r="A12" s="5"/>
      <c r="B12" s="24" t="s">
        <v>113</v>
      </c>
      <c r="C12" s="25">
        <f>C9+C10+C11</f>
        <v>34314164.263236962</v>
      </c>
      <c r="D12" s="26" t="s">
        <v>31</v>
      </c>
      <c r="E12" s="5"/>
    </row>
    <row r="13" spans="1:5" ht="15" customHeight="1" x14ac:dyDescent="0.25">
      <c r="A13" s="5"/>
      <c r="B13" s="33" t="s">
        <v>79</v>
      </c>
      <c r="C13" s="34">
        <v>34704892</v>
      </c>
      <c r="D13" s="35" t="s">
        <v>31</v>
      </c>
      <c r="E13" s="5"/>
    </row>
    <row r="14" spans="1:5" ht="15" customHeight="1" x14ac:dyDescent="0.25">
      <c r="A14" s="5"/>
      <c r="B14" s="37" t="s">
        <v>42</v>
      </c>
      <c r="C14" s="34">
        <v>0</v>
      </c>
      <c r="D14" s="35" t="s">
        <v>31</v>
      </c>
      <c r="E14" s="5"/>
    </row>
    <row r="15" spans="1:5" ht="15" customHeight="1" x14ac:dyDescent="0.25">
      <c r="A15" s="5"/>
      <c r="B15" s="14" t="s">
        <v>116</v>
      </c>
      <c r="C15" s="30">
        <f>C12-C13</f>
        <v>-390727.73676303774</v>
      </c>
      <c r="D15" s="16" t="s">
        <v>31</v>
      </c>
      <c r="E15" s="5"/>
    </row>
    <row r="16" spans="1:5" ht="15" customHeight="1" x14ac:dyDescent="0.25">
      <c r="A16" s="5"/>
      <c r="B16" s="5"/>
      <c r="C16" s="5"/>
      <c r="D16" s="5"/>
      <c r="E16" s="5"/>
    </row>
    <row r="17" spans="1:5" ht="15" customHeight="1" x14ac:dyDescent="0.25">
      <c r="A17" s="5"/>
      <c r="B17" s="14" t="s">
        <v>80</v>
      </c>
      <c r="C17" s="15"/>
      <c r="D17" s="16"/>
      <c r="E17" s="5"/>
    </row>
    <row r="18" spans="1:5" ht="15" customHeight="1" x14ac:dyDescent="0.25">
      <c r="A18" s="5"/>
      <c r="B18" s="33" t="s">
        <v>111</v>
      </c>
      <c r="C18" s="34">
        <v>1437630</v>
      </c>
      <c r="D18" s="35" t="s">
        <v>31</v>
      </c>
      <c r="E18" s="5"/>
    </row>
    <row r="19" spans="1:5" ht="15" customHeight="1" x14ac:dyDescent="0.25">
      <c r="A19" s="5"/>
      <c r="B19" s="14" t="s">
        <v>126</v>
      </c>
      <c r="C19" s="30">
        <f>C15+C18</f>
        <v>1046902.2632369623</v>
      </c>
      <c r="D19" s="16" t="s">
        <v>31</v>
      </c>
      <c r="E19" s="5"/>
    </row>
    <row r="20" spans="1:5" ht="27.75" customHeight="1" x14ac:dyDescent="0.25">
      <c r="A20" s="5"/>
      <c r="B20" s="108" t="s">
        <v>127</v>
      </c>
      <c r="C20" s="109"/>
      <c r="D20" s="110"/>
      <c r="E20" s="5"/>
    </row>
    <row r="21" spans="1:5" ht="15" customHeight="1" x14ac:dyDescent="0.25">
      <c r="A21" s="5"/>
      <c r="B21" s="5"/>
      <c r="C21" s="32"/>
      <c r="D21" s="5"/>
      <c r="E21" s="5"/>
    </row>
    <row r="22" spans="1:5" ht="15" customHeight="1" x14ac:dyDescent="0.25">
      <c r="A22" s="5"/>
      <c r="B22" s="14" t="s">
        <v>128</v>
      </c>
      <c r="C22" s="15"/>
      <c r="D22" s="16"/>
      <c r="E22" s="5"/>
    </row>
    <row r="23" spans="1:5" ht="26.25" x14ac:dyDescent="0.25">
      <c r="A23" s="5"/>
      <c r="B23" s="38" t="s">
        <v>129</v>
      </c>
      <c r="C23" s="39">
        <f>100*1437630/(31988320+570531)</f>
        <v>4.4154813694131896</v>
      </c>
      <c r="D23" s="35" t="s">
        <v>130</v>
      </c>
      <c r="E23" s="5"/>
    </row>
    <row r="24" spans="1:5" ht="26.25" x14ac:dyDescent="0.25">
      <c r="A24" s="5"/>
      <c r="B24" s="38" t="s">
        <v>131</v>
      </c>
      <c r="C24" s="39">
        <f>C19/C12*100</f>
        <v>3.0509332974155456</v>
      </c>
      <c r="D24" s="35" t="s">
        <v>130</v>
      </c>
      <c r="E24" s="5"/>
    </row>
    <row r="25" spans="1:5" ht="56.25" customHeight="1" x14ac:dyDescent="0.25">
      <c r="A25" s="5"/>
      <c r="B25" s="104" t="s">
        <v>132</v>
      </c>
      <c r="C25" s="105"/>
      <c r="D25" s="106"/>
      <c r="E25" s="5"/>
    </row>
    <row r="26" spans="1:5" ht="15" customHeight="1" x14ac:dyDescent="0.25">
      <c r="A26" s="5"/>
      <c r="B26" s="5"/>
      <c r="C26" s="32"/>
      <c r="D26" s="5"/>
      <c r="E26" s="5"/>
    </row>
  </sheetData>
  <sheetProtection algorithmName="SHA-512" hashValue="kekqzHAxVrCVeAmt+1Sn8IFYYIzRf5vMxr02jQrMjCsT52Yy1BsIOGxKZdNSgpZiMSGbiyVyxfE7OHqT1nC/Xw==" saltValue="TGqaAH4duiEpPJWQt8EfOg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40"/>
      <c r="B1" s="40"/>
      <c r="C1" s="40"/>
      <c r="D1" s="40"/>
      <c r="E1" s="40"/>
    </row>
    <row r="2" spans="1:5" ht="15" customHeight="1" x14ac:dyDescent="0.25">
      <c r="A2" s="40"/>
      <c r="B2" s="40"/>
      <c r="C2" s="40"/>
      <c r="D2" s="40"/>
      <c r="E2" s="40"/>
    </row>
    <row r="3" spans="1:5" ht="24.95" customHeight="1" x14ac:dyDescent="0.25">
      <c r="A3" s="40"/>
      <c r="B3" s="111" t="s">
        <v>81</v>
      </c>
      <c r="C3" s="111"/>
      <c r="D3" s="111"/>
      <c r="E3" s="40"/>
    </row>
    <row r="4" spans="1:5" ht="15" customHeight="1" x14ac:dyDescent="0.25">
      <c r="A4" s="40"/>
      <c r="B4" s="111"/>
      <c r="C4" s="111"/>
      <c r="D4" s="111"/>
      <c r="E4" s="40"/>
    </row>
    <row r="5" spans="1:5" ht="15" customHeight="1" x14ac:dyDescent="0.25">
      <c r="A5" s="40"/>
      <c r="B5" s="111"/>
      <c r="C5" s="111"/>
      <c r="D5" s="111"/>
      <c r="E5" s="40"/>
    </row>
    <row r="6" spans="1:5" ht="15" customHeight="1" x14ac:dyDescent="0.25">
      <c r="A6" s="40"/>
      <c r="B6" s="40"/>
      <c r="C6" s="40"/>
      <c r="D6" s="40"/>
      <c r="E6" s="40"/>
    </row>
    <row r="7" spans="1:5" ht="15" customHeight="1" x14ac:dyDescent="0.25">
      <c r="A7" s="40"/>
      <c r="B7" s="40"/>
      <c r="C7" s="40"/>
      <c r="D7" s="40"/>
      <c r="E7" s="40"/>
    </row>
    <row r="8" spans="1:5" ht="15" customHeight="1" x14ac:dyDescent="0.25">
      <c r="A8" s="40"/>
      <c r="B8" s="41" t="s">
        <v>119</v>
      </c>
      <c r="C8" s="42"/>
      <c r="D8" s="43"/>
      <c r="E8" s="40"/>
    </row>
    <row r="9" spans="1:5" ht="15" customHeight="1" x14ac:dyDescent="0.25">
      <c r="A9" s="40"/>
      <c r="B9" s="44" t="s">
        <v>107</v>
      </c>
      <c r="C9" s="45">
        <v>33471322.846638981</v>
      </c>
      <c r="D9" s="46" t="s">
        <v>31</v>
      </c>
      <c r="E9" s="40"/>
    </row>
    <row r="10" spans="1:5" ht="15" customHeight="1" x14ac:dyDescent="0.25">
      <c r="A10" s="40"/>
      <c r="B10" s="47" t="s">
        <v>32</v>
      </c>
      <c r="C10" s="45">
        <v>0</v>
      </c>
      <c r="D10" s="46" t="s">
        <v>31</v>
      </c>
      <c r="E10" s="40"/>
    </row>
    <row r="11" spans="1:5" ht="15" customHeight="1" x14ac:dyDescent="0.25">
      <c r="A11" s="40"/>
      <c r="B11" s="47" t="s">
        <v>60</v>
      </c>
      <c r="C11" s="48">
        <v>0</v>
      </c>
      <c r="D11" s="46" t="s">
        <v>31</v>
      </c>
      <c r="E11" s="40"/>
    </row>
    <row r="12" spans="1:5" ht="15" customHeight="1" x14ac:dyDescent="0.25">
      <c r="A12" s="40"/>
      <c r="B12" s="47" t="s">
        <v>24</v>
      </c>
      <c r="C12" s="49">
        <v>0</v>
      </c>
      <c r="D12" s="46" t="s">
        <v>31</v>
      </c>
      <c r="E12" s="40"/>
    </row>
    <row r="13" spans="1:5" ht="15" customHeight="1" x14ac:dyDescent="0.25">
      <c r="A13" s="40"/>
      <c r="B13" s="47" t="s">
        <v>34</v>
      </c>
      <c r="C13" s="49">
        <v>0</v>
      </c>
      <c r="D13" s="46" t="s">
        <v>31</v>
      </c>
      <c r="E13" s="40"/>
    </row>
    <row r="14" spans="1:5" ht="15" customHeight="1" x14ac:dyDescent="0.25">
      <c r="A14" s="40"/>
      <c r="B14" s="47" t="s">
        <v>35</v>
      </c>
      <c r="C14" s="50">
        <v>-569012.48839286272</v>
      </c>
      <c r="D14" s="46" t="s">
        <v>31</v>
      </c>
      <c r="E14" s="40"/>
    </row>
    <row r="15" spans="1:5" ht="15" customHeight="1" x14ac:dyDescent="0.25">
      <c r="A15" s="40"/>
      <c r="B15" s="47" t="s">
        <v>36</v>
      </c>
      <c r="C15" s="49">
        <v>950876.76935331279</v>
      </c>
      <c r="D15" s="46" t="s">
        <v>31</v>
      </c>
      <c r="E15" s="40"/>
    </row>
    <row r="16" spans="1:5" ht="15" customHeight="1" x14ac:dyDescent="0.25">
      <c r="A16" s="40"/>
      <c r="B16" s="51" t="s">
        <v>37</v>
      </c>
      <c r="C16" s="52">
        <v>33853187.127599433</v>
      </c>
      <c r="D16" s="53" t="s">
        <v>31</v>
      </c>
      <c r="E16" s="40"/>
    </row>
    <row r="17" spans="1:5" ht="15" customHeight="1" x14ac:dyDescent="0.25">
      <c r="A17" s="40"/>
      <c r="B17" s="54" t="s">
        <v>108</v>
      </c>
      <c r="C17" s="50">
        <v>0</v>
      </c>
      <c r="D17" s="55" t="s">
        <v>31</v>
      </c>
      <c r="E17" s="40"/>
    </row>
    <row r="18" spans="1:5" ht="15" customHeight="1" x14ac:dyDescent="0.25">
      <c r="A18" s="40"/>
      <c r="B18" s="56" t="s">
        <v>39</v>
      </c>
      <c r="C18" s="50">
        <v>0</v>
      </c>
      <c r="D18" s="55" t="s">
        <v>31</v>
      </c>
      <c r="E18" s="40"/>
    </row>
    <row r="19" spans="1:5" ht="27" customHeight="1" x14ac:dyDescent="0.25">
      <c r="A19" s="40"/>
      <c r="B19" s="57" t="s">
        <v>40</v>
      </c>
      <c r="C19" s="58">
        <v>0</v>
      </c>
      <c r="D19" s="59" t="s">
        <v>31</v>
      </c>
      <c r="E19" s="40"/>
    </row>
    <row r="20" spans="1:5" ht="15" customHeight="1" x14ac:dyDescent="0.25">
      <c r="A20" s="40"/>
      <c r="B20" s="44" t="s">
        <v>109</v>
      </c>
      <c r="C20" s="50">
        <v>0</v>
      </c>
      <c r="D20" s="55" t="s">
        <v>31</v>
      </c>
      <c r="E20" s="40"/>
    </row>
    <row r="21" spans="1:5" ht="15" customHeight="1" x14ac:dyDescent="0.25">
      <c r="A21" s="40"/>
      <c r="B21" s="54" t="s">
        <v>41</v>
      </c>
      <c r="C21" s="50">
        <v>0</v>
      </c>
      <c r="D21" s="55" t="s">
        <v>31</v>
      </c>
      <c r="E21" s="40"/>
    </row>
    <row r="22" spans="1:5" ht="15" customHeight="1" x14ac:dyDescent="0.25">
      <c r="A22" s="40"/>
      <c r="B22" s="41" t="s">
        <v>120</v>
      </c>
      <c r="C22" s="60">
        <v>33853187.127599433</v>
      </c>
      <c r="D22" s="43" t="s">
        <v>31</v>
      </c>
      <c r="E22" s="40"/>
    </row>
    <row r="23" spans="1:5" ht="30" customHeight="1" x14ac:dyDescent="0.25">
      <c r="A23" s="40"/>
      <c r="B23" s="112" t="s">
        <v>121</v>
      </c>
      <c r="C23" s="112"/>
      <c r="D23" s="112"/>
      <c r="E23" s="40"/>
    </row>
    <row r="24" spans="1:5" ht="15" customHeight="1" x14ac:dyDescent="0.25">
      <c r="A24" s="40"/>
      <c r="B24" s="40"/>
      <c r="C24" s="40"/>
      <c r="D24" s="40"/>
      <c r="E24" s="40"/>
    </row>
    <row r="25" spans="1:5" ht="15" customHeight="1" x14ac:dyDescent="0.25"/>
    <row r="26" spans="1:5" ht="15" customHeight="1" x14ac:dyDescent="0.25"/>
  </sheetData>
  <sheetProtection algorithmName="SHA-512" hashValue="h3vkYVZRiaUntrhgToSSwsjrXKuOO9Hvbzf/x31jFxIN1lH/82mryZK3ymb04BiR7wYBEH3NKgwM451meOp+LQ==" saltValue="DNpeqF2R+aZCv+wFmOvM4w==" spinCount="100000" sheet="1" objects="1" scenarios="1"/>
  <mergeCells count="2">
    <mergeCell ref="B3:D5"/>
    <mergeCell ref="B23:D23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61"/>
      <c r="C1" s="61"/>
      <c r="D1" s="61"/>
      <c r="E1" s="5"/>
    </row>
    <row r="2" spans="1:5" ht="15" customHeight="1" x14ac:dyDescent="0.25">
      <c r="A2" s="5"/>
      <c r="B2" s="61"/>
      <c r="C2" s="61"/>
      <c r="D2" s="61"/>
      <c r="E2" s="5"/>
    </row>
    <row r="3" spans="1:5" ht="15" customHeight="1" x14ac:dyDescent="0.25">
      <c r="A3" s="5"/>
      <c r="B3" s="107" t="s">
        <v>44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31"/>
      <c r="C6" s="31"/>
      <c r="D6" s="31"/>
      <c r="E6" s="5"/>
    </row>
    <row r="7" spans="1:5" ht="15" customHeight="1" x14ac:dyDescent="0.25">
      <c r="A7" s="5"/>
      <c r="B7" s="62"/>
      <c r="C7" s="5"/>
      <c r="D7" s="5"/>
      <c r="E7" s="5"/>
    </row>
    <row r="8" spans="1:5" ht="15" customHeight="1" x14ac:dyDescent="0.25">
      <c r="A8" s="5"/>
      <c r="B8" s="113" t="s">
        <v>82</v>
      </c>
      <c r="C8" s="114"/>
      <c r="D8" s="115"/>
      <c r="E8" s="63"/>
    </row>
    <row r="9" spans="1:5" ht="15" customHeight="1" x14ac:dyDescent="0.25">
      <c r="A9" s="5"/>
      <c r="B9" s="64" t="s">
        <v>8</v>
      </c>
      <c r="C9" s="2">
        <f>'1. Økonomisk ramme 2027'!C9</f>
        <v>33853187.127599433</v>
      </c>
      <c r="D9" s="35" t="s">
        <v>31</v>
      </c>
      <c r="E9" s="5"/>
    </row>
    <row r="10" spans="1:5" ht="15" customHeight="1" x14ac:dyDescent="0.25">
      <c r="A10" s="5"/>
      <c r="B10" s="65" t="s">
        <v>83</v>
      </c>
      <c r="C10" s="2">
        <f>SUM('1. Økonomisk ramme 2027'!C10:C13)</f>
        <v>0</v>
      </c>
      <c r="D10" s="35" t="s">
        <v>31</v>
      </c>
      <c r="E10" s="5"/>
    </row>
    <row r="11" spans="1:5" ht="15" customHeight="1" x14ac:dyDescent="0.25">
      <c r="A11" s="5"/>
      <c r="B11" s="65" t="s">
        <v>84</v>
      </c>
      <c r="C11" s="2">
        <f>SUM(C9:C10)</f>
        <v>33853187.127599433</v>
      </c>
      <c r="D11" s="35" t="s">
        <v>31</v>
      </c>
      <c r="E11" s="5"/>
    </row>
    <row r="12" spans="1:5" ht="15" customHeight="1" x14ac:dyDescent="0.25">
      <c r="A12" s="5"/>
      <c r="B12" s="14" t="s">
        <v>85</v>
      </c>
      <c r="C12" s="30">
        <f>-C11*'8. Nøgletal'!C14</f>
        <v>-575504.18116919044</v>
      </c>
      <c r="D12" s="16" t="s">
        <v>31</v>
      </c>
      <c r="E12" s="5"/>
    </row>
    <row r="13" spans="1:5" ht="15" customHeight="1" x14ac:dyDescent="0.25">
      <c r="A13" s="5"/>
      <c r="B13" s="5"/>
      <c r="C13" s="5"/>
      <c r="D13" s="5"/>
      <c r="E13" s="5"/>
    </row>
    <row r="14" spans="1:5" ht="15" customHeight="1" x14ac:dyDescent="0.25">
      <c r="A14" s="5"/>
      <c r="B14" s="5"/>
      <c r="C14" s="5"/>
      <c r="D14" s="5"/>
      <c r="E14" s="5"/>
    </row>
  </sheetData>
  <sheetProtection algorithmName="SHA-512" hashValue="gDpe+EZj9W1RmFHakE+GUAwjzCzJn8c5oAFcZed6+bihsfPKURK00vFDGtAOzhx0DYjJTkjhIbLkJ6k1pa9IIA==" saltValue="gh2k8dLNU8RafvxSdEWuiA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7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3" t="s">
        <v>45</v>
      </c>
      <c r="C3" s="103"/>
      <c r="D3" s="103"/>
      <c r="E3" s="5"/>
    </row>
    <row r="4" spans="1:5" ht="15" customHeight="1" x14ac:dyDescent="0.25">
      <c r="A4" s="5"/>
      <c r="B4" s="103"/>
      <c r="C4" s="103"/>
      <c r="D4" s="103"/>
      <c r="E4" s="5"/>
    </row>
    <row r="5" spans="1:5" ht="15" customHeight="1" x14ac:dyDescent="0.25">
      <c r="A5" s="5"/>
      <c r="B5" s="103"/>
      <c r="C5" s="103"/>
      <c r="D5" s="103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27.75" customHeight="1" x14ac:dyDescent="0.25">
      <c r="A8" s="5"/>
      <c r="B8" s="116" t="s">
        <v>86</v>
      </c>
      <c r="C8" s="117"/>
      <c r="D8" s="118"/>
      <c r="E8" s="5"/>
    </row>
    <row r="9" spans="1:5" ht="15" customHeight="1" x14ac:dyDescent="0.25">
      <c r="A9" s="5"/>
      <c r="B9" s="67" t="s">
        <v>122</v>
      </c>
      <c r="C9" s="22">
        <f>'5.1.a. § 10-tillæg'!E9</f>
        <v>0</v>
      </c>
      <c r="D9" s="35" t="s">
        <v>31</v>
      </c>
      <c r="E9" s="5"/>
    </row>
    <row r="10" spans="1:5" ht="15" customHeight="1" x14ac:dyDescent="0.25">
      <c r="A10" s="5"/>
      <c r="B10" s="67" t="s">
        <v>123</v>
      </c>
      <c r="C10" s="22">
        <f>'5.1.a. § 10-tillæg'!E10</f>
        <v>224.26323695999963</v>
      </c>
      <c r="D10" s="35" t="s">
        <v>31</v>
      </c>
      <c r="E10" s="5"/>
    </row>
    <row r="11" spans="1:5" ht="15" customHeight="1" x14ac:dyDescent="0.25">
      <c r="A11" s="5"/>
      <c r="B11" s="67" t="s">
        <v>124</v>
      </c>
      <c r="C11" s="22">
        <f>'5.1.a. § 10-tillæg'!E11</f>
        <v>0</v>
      </c>
      <c r="D11" s="35" t="s">
        <v>31</v>
      </c>
      <c r="E11" s="5"/>
    </row>
    <row r="12" spans="1:5" ht="15" customHeight="1" x14ac:dyDescent="0.25">
      <c r="A12" s="5"/>
      <c r="B12" s="67" t="s">
        <v>133</v>
      </c>
      <c r="C12" s="68">
        <v>56568</v>
      </c>
      <c r="D12" s="35" t="s">
        <v>31</v>
      </c>
      <c r="E12" s="5"/>
    </row>
    <row r="13" spans="1:5" ht="15" customHeight="1" x14ac:dyDescent="0.25">
      <c r="A13" s="5"/>
      <c r="B13" s="69"/>
      <c r="C13" s="68"/>
      <c r="D13" s="35" t="s">
        <v>31</v>
      </c>
      <c r="E13" s="5"/>
    </row>
    <row r="14" spans="1:5" ht="15" customHeight="1" x14ac:dyDescent="0.25">
      <c r="A14" s="5"/>
      <c r="B14" s="69"/>
      <c r="C14" s="68"/>
      <c r="D14" s="35" t="s">
        <v>31</v>
      </c>
      <c r="E14" s="5"/>
    </row>
    <row r="15" spans="1:5" ht="15" customHeight="1" x14ac:dyDescent="0.25">
      <c r="A15" s="5"/>
      <c r="B15" s="69"/>
      <c r="C15" s="68"/>
      <c r="D15" s="35" t="s">
        <v>31</v>
      </c>
      <c r="E15" s="5"/>
    </row>
    <row r="16" spans="1:5" ht="15" customHeight="1" x14ac:dyDescent="0.25">
      <c r="A16" s="5"/>
      <c r="B16" s="69"/>
      <c r="C16" s="68"/>
      <c r="D16" s="35" t="s">
        <v>31</v>
      </c>
      <c r="E16" s="5"/>
    </row>
    <row r="17" spans="1:5" ht="15" customHeight="1" x14ac:dyDescent="0.25">
      <c r="A17" s="5"/>
      <c r="B17" s="69"/>
      <c r="C17" s="68"/>
      <c r="D17" s="35" t="s">
        <v>31</v>
      </c>
      <c r="E17" s="5"/>
    </row>
    <row r="18" spans="1:5" ht="15" customHeight="1" x14ac:dyDescent="0.25">
      <c r="A18" s="5"/>
      <c r="B18" s="69"/>
      <c r="C18" s="68"/>
      <c r="D18" s="35" t="s">
        <v>31</v>
      </c>
      <c r="E18" s="5"/>
    </row>
    <row r="19" spans="1:5" ht="15" customHeight="1" x14ac:dyDescent="0.25">
      <c r="A19" s="5"/>
      <c r="B19" s="69"/>
      <c r="C19" s="68"/>
      <c r="D19" s="35" t="s">
        <v>31</v>
      </c>
      <c r="E19" s="5"/>
    </row>
    <row r="20" spans="1:5" ht="15" customHeight="1" x14ac:dyDescent="0.25">
      <c r="A20" s="5"/>
      <c r="B20" s="14" t="s">
        <v>46</v>
      </c>
      <c r="C20" s="70">
        <f>SUM(C9:C19)</f>
        <v>56792.263236960003</v>
      </c>
      <c r="D20" s="71" t="s">
        <v>31</v>
      </c>
      <c r="E20" s="5"/>
    </row>
    <row r="21" spans="1:5" ht="15" customHeight="1" x14ac:dyDescent="0.25">
      <c r="A21" s="5"/>
      <c r="B21" s="72"/>
      <c r="C21" s="73"/>
      <c r="D21" s="73"/>
      <c r="E21" s="5"/>
    </row>
    <row r="22" spans="1:5" ht="15" customHeight="1" x14ac:dyDescent="0.25">
      <c r="A22" s="5"/>
      <c r="B22" s="113" t="s">
        <v>38</v>
      </c>
      <c r="C22" s="114"/>
      <c r="D22" s="115"/>
      <c r="E22" s="5"/>
    </row>
    <row r="23" spans="1:5" ht="15" customHeight="1" x14ac:dyDescent="0.25">
      <c r="A23" s="5"/>
      <c r="B23" s="64" t="s">
        <v>47</v>
      </c>
      <c r="C23" s="22">
        <v>0</v>
      </c>
      <c r="D23" s="35" t="s">
        <v>31</v>
      </c>
      <c r="E23" s="5"/>
    </row>
    <row r="24" spans="1:5" ht="15" customHeight="1" x14ac:dyDescent="0.25">
      <c r="A24" s="5"/>
      <c r="B24" s="64" t="s">
        <v>48</v>
      </c>
      <c r="C24" s="22">
        <v>0</v>
      </c>
      <c r="D24" s="35" t="s">
        <v>31</v>
      </c>
      <c r="E24" s="5"/>
    </row>
    <row r="25" spans="1:5" ht="15" customHeight="1" x14ac:dyDescent="0.25">
      <c r="A25" s="5"/>
      <c r="B25" s="14" t="s">
        <v>46</v>
      </c>
      <c r="C25" s="70">
        <f>SUM(C23:C24)</f>
        <v>0</v>
      </c>
      <c r="D25" s="71" t="s">
        <v>31</v>
      </c>
      <c r="E25" s="5"/>
    </row>
    <row r="26" spans="1:5" ht="15" customHeight="1" x14ac:dyDescent="0.25">
      <c r="A26" s="5"/>
      <c r="B26" s="5"/>
      <c r="C26" s="5"/>
      <c r="D26" s="5"/>
      <c r="E26" s="5"/>
    </row>
    <row r="27" spans="1:5" ht="15" customHeight="1" x14ac:dyDescent="0.25">
      <c r="A27" s="5"/>
      <c r="B27" s="5"/>
      <c r="C27" s="5"/>
      <c r="D27" s="5"/>
      <c r="E27" s="5"/>
    </row>
  </sheetData>
  <sheetProtection algorithmName="SHA-512" hashValue="jv9rlg/rI7bRxU/fA61SCFjgtvajBhrG5n57INT2U19roBJgxASMTa19xqGYt0IYjz4muumrRYhMJHGDW7YamA==" saltValue="o/g7kA0CtS4DMi25kGnr8g==" spinCount="100000" sheet="1" objects="1" scenarios="1"/>
  <mergeCells count="3">
    <mergeCell ref="B3:D5"/>
    <mergeCell ref="B8:D8"/>
    <mergeCell ref="B22:D2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30.7109375" customWidth="1"/>
    <col min="3" max="5" width="12.570312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9.5" customHeight="1" x14ac:dyDescent="0.25">
      <c r="A3" s="5"/>
      <c r="B3" s="107" t="s">
        <v>87</v>
      </c>
      <c r="C3" s="107"/>
      <c r="D3" s="107"/>
      <c r="E3" s="107"/>
      <c r="F3" s="107"/>
      <c r="G3" s="5"/>
    </row>
    <row r="4" spans="1:7" ht="19.5" customHeight="1" x14ac:dyDescent="0.25">
      <c r="A4" s="5"/>
      <c r="B4" s="107"/>
      <c r="C4" s="107"/>
      <c r="D4" s="107"/>
      <c r="E4" s="107"/>
      <c r="F4" s="107"/>
      <c r="G4" s="5"/>
    </row>
    <row r="5" spans="1:7" ht="19.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51.75" customHeight="1" x14ac:dyDescent="0.25">
      <c r="A8" s="5"/>
      <c r="B8" s="74" t="s">
        <v>110</v>
      </c>
      <c r="C8" s="75" t="s">
        <v>88</v>
      </c>
      <c r="D8" s="76" t="s">
        <v>89</v>
      </c>
      <c r="E8" s="76" t="s">
        <v>90</v>
      </c>
      <c r="F8" s="16"/>
      <c r="G8" s="5"/>
    </row>
    <row r="9" spans="1:7" ht="15" customHeight="1" x14ac:dyDescent="0.25">
      <c r="A9" s="5"/>
      <c r="B9" s="67" t="s">
        <v>122</v>
      </c>
      <c r="C9" s="22">
        <v>697114.79745279998</v>
      </c>
      <c r="D9" s="22">
        <v>496843</v>
      </c>
      <c r="E9" s="22">
        <f>MAX(D9-C9,0)</f>
        <v>0</v>
      </c>
      <c r="F9" s="35" t="s">
        <v>31</v>
      </c>
      <c r="G9" s="5"/>
    </row>
    <row r="10" spans="1:7" ht="15" customHeight="1" x14ac:dyDescent="0.25">
      <c r="A10" s="5"/>
      <c r="B10" s="67" t="s">
        <v>123</v>
      </c>
      <c r="C10" s="22">
        <v>14571.73676304</v>
      </c>
      <c r="D10" s="22">
        <v>14796</v>
      </c>
      <c r="E10" s="22">
        <f t="shared" ref="E10:E19" si="0">MAX(D10-C10,0)</f>
        <v>224.26323695999963</v>
      </c>
      <c r="F10" s="35" t="s">
        <v>31</v>
      </c>
      <c r="G10" s="5"/>
    </row>
    <row r="11" spans="1:7" ht="15" customHeight="1" x14ac:dyDescent="0.25">
      <c r="A11" s="5"/>
      <c r="B11" s="67" t="s">
        <v>124</v>
      </c>
      <c r="C11" s="22">
        <v>62382.405527540002</v>
      </c>
      <c r="D11" s="22">
        <v>33425</v>
      </c>
      <c r="E11" s="22">
        <f t="shared" si="0"/>
        <v>0</v>
      </c>
      <c r="F11" s="35" t="s">
        <v>31</v>
      </c>
      <c r="G11" s="5"/>
    </row>
    <row r="12" spans="1:7" ht="15" hidden="1" customHeight="1" x14ac:dyDescent="0.25">
      <c r="A12" s="5"/>
      <c r="B12" s="67"/>
      <c r="C12" s="22"/>
      <c r="D12" s="22"/>
      <c r="E12" s="22">
        <f t="shared" si="0"/>
        <v>0</v>
      </c>
      <c r="F12" s="35" t="s">
        <v>31</v>
      </c>
      <c r="G12" s="5"/>
    </row>
    <row r="13" spans="1:7" ht="15" hidden="1" customHeight="1" x14ac:dyDescent="0.25">
      <c r="A13" s="5"/>
      <c r="B13" s="69"/>
      <c r="C13" s="22"/>
      <c r="D13" s="22"/>
      <c r="E13" s="22">
        <f t="shared" si="0"/>
        <v>0</v>
      </c>
      <c r="F13" s="35" t="s">
        <v>31</v>
      </c>
      <c r="G13" s="5"/>
    </row>
    <row r="14" spans="1:7" ht="15" hidden="1" customHeight="1" x14ac:dyDescent="0.25">
      <c r="A14" s="5"/>
      <c r="B14" s="69"/>
      <c r="C14" s="22"/>
      <c r="D14" s="22"/>
      <c r="E14" s="22">
        <f t="shared" si="0"/>
        <v>0</v>
      </c>
      <c r="F14" s="35" t="s">
        <v>31</v>
      </c>
      <c r="G14" s="5"/>
    </row>
    <row r="15" spans="1:7" ht="15" hidden="1" customHeight="1" x14ac:dyDescent="0.25">
      <c r="A15" s="5"/>
      <c r="B15" s="69"/>
      <c r="C15" s="22"/>
      <c r="D15" s="22"/>
      <c r="E15" s="22">
        <f t="shared" si="0"/>
        <v>0</v>
      </c>
      <c r="F15" s="35" t="s">
        <v>31</v>
      </c>
      <c r="G15" s="5"/>
    </row>
    <row r="16" spans="1:7" ht="15" hidden="1" customHeight="1" x14ac:dyDescent="0.25">
      <c r="A16" s="5"/>
      <c r="B16" s="69"/>
      <c r="C16" s="22"/>
      <c r="D16" s="22"/>
      <c r="E16" s="22">
        <f t="shared" si="0"/>
        <v>0</v>
      </c>
      <c r="F16" s="35" t="s">
        <v>31</v>
      </c>
      <c r="G16" s="5"/>
    </row>
    <row r="17" spans="1:7" ht="15" hidden="1" customHeight="1" x14ac:dyDescent="0.25">
      <c r="A17" s="5"/>
      <c r="B17" s="69"/>
      <c r="C17" s="22"/>
      <c r="D17" s="22"/>
      <c r="E17" s="22">
        <f t="shared" si="0"/>
        <v>0</v>
      </c>
      <c r="F17" s="35" t="s">
        <v>31</v>
      </c>
      <c r="G17" s="5"/>
    </row>
    <row r="18" spans="1:7" ht="15" hidden="1" customHeight="1" x14ac:dyDescent="0.25">
      <c r="A18" s="5"/>
      <c r="B18" s="69"/>
      <c r="C18" s="22"/>
      <c r="D18" s="22"/>
      <c r="E18" s="22">
        <f t="shared" si="0"/>
        <v>0</v>
      </c>
      <c r="F18" s="35" t="s">
        <v>31</v>
      </c>
      <c r="G18" s="5"/>
    </row>
    <row r="19" spans="1:7" ht="15" hidden="1" customHeight="1" x14ac:dyDescent="0.25">
      <c r="A19" s="5"/>
      <c r="B19" s="69"/>
      <c r="C19" s="22"/>
      <c r="D19" s="22"/>
      <c r="E19" s="22">
        <f t="shared" si="0"/>
        <v>0</v>
      </c>
      <c r="F19" s="35" t="s">
        <v>31</v>
      </c>
      <c r="G19" s="5"/>
    </row>
    <row r="20" spans="1:7" ht="15" customHeight="1" x14ac:dyDescent="0.25">
      <c r="A20" s="5"/>
      <c r="B20" s="14"/>
      <c r="C20" s="70"/>
      <c r="D20" s="70"/>
      <c r="E20" s="70"/>
      <c r="F20" s="71"/>
      <c r="G20" s="5"/>
    </row>
    <row r="21" spans="1:7" ht="39.75" customHeight="1" x14ac:dyDescent="0.25">
      <c r="A21" s="5"/>
      <c r="B21" s="108" t="s">
        <v>91</v>
      </c>
      <c r="C21" s="109"/>
      <c r="D21" s="109"/>
      <c r="E21" s="109"/>
      <c r="F21" s="110"/>
      <c r="G21" s="5"/>
    </row>
    <row r="22" spans="1:7" ht="15" customHeight="1" x14ac:dyDescent="0.25">
      <c r="A22" s="5"/>
      <c r="B22" s="77"/>
      <c r="C22" s="73"/>
      <c r="D22" s="73"/>
      <c r="E22" s="73"/>
      <c r="F22" s="73"/>
      <c r="G22" s="5"/>
    </row>
    <row r="23" spans="1:7" ht="15" customHeight="1" x14ac:dyDescent="0.25">
      <c r="A23" s="5"/>
      <c r="B23" s="77"/>
      <c r="C23" s="73"/>
      <c r="D23" s="73"/>
      <c r="E23" s="73"/>
      <c r="F23" s="73"/>
      <c r="G23" s="5"/>
    </row>
  </sheetData>
  <sheetProtection algorithmName="SHA-512" hashValue="tAJmhFw+cln/vgtG1bzdcq544VyVMibhQTIRR5MjWzYM12vmjIjhFsfbwf4ZjuHrZwbYPg9BO2TJJA5jTcM9pg==" saltValue="6C40MfeYReBhUebx+GVQ0A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3" t="s">
        <v>49</v>
      </c>
      <c r="C3" s="103"/>
      <c r="D3" s="103"/>
      <c r="E3" s="103"/>
      <c r="F3" s="103"/>
      <c r="G3" s="5"/>
    </row>
    <row r="4" spans="1:7" ht="15" customHeight="1" x14ac:dyDescent="0.25">
      <c r="A4" s="5"/>
      <c r="B4" s="103"/>
      <c r="C4" s="103"/>
      <c r="D4" s="103"/>
      <c r="E4" s="103"/>
      <c r="F4" s="103"/>
      <c r="G4" s="5"/>
    </row>
    <row r="5" spans="1:7" ht="15" customHeight="1" x14ac:dyDescent="0.25">
      <c r="A5" s="5"/>
      <c r="B5" s="103"/>
      <c r="C5" s="103"/>
      <c r="D5" s="103"/>
      <c r="E5" s="103"/>
      <c r="F5" s="103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4" t="s">
        <v>32</v>
      </c>
      <c r="C8" s="15"/>
      <c r="D8" s="15"/>
      <c r="E8" s="15"/>
      <c r="F8" s="16"/>
      <c r="G8" s="5"/>
    </row>
    <row r="9" spans="1:7" ht="15" customHeight="1" x14ac:dyDescent="0.25">
      <c r="A9" s="5"/>
      <c r="B9" s="78" t="s">
        <v>50</v>
      </c>
      <c r="C9" s="24" t="s">
        <v>51</v>
      </c>
      <c r="D9" s="79"/>
      <c r="E9" s="24" t="s">
        <v>52</v>
      </c>
      <c r="F9" s="80"/>
      <c r="G9" s="5"/>
    </row>
    <row r="10" spans="1:7" ht="15" customHeight="1" x14ac:dyDescent="0.25">
      <c r="A10" s="5"/>
      <c r="B10" s="81"/>
      <c r="C10" s="22"/>
      <c r="D10" s="35" t="s">
        <v>31</v>
      </c>
      <c r="E10" s="22"/>
      <c r="F10" s="35" t="s">
        <v>31</v>
      </c>
      <c r="G10" s="5"/>
    </row>
    <row r="11" spans="1:7" ht="15" customHeight="1" x14ac:dyDescent="0.25">
      <c r="A11" s="5"/>
      <c r="B11" s="81"/>
      <c r="C11" s="22"/>
      <c r="D11" s="35" t="s">
        <v>31</v>
      </c>
      <c r="E11" s="22"/>
      <c r="F11" s="35" t="s">
        <v>31</v>
      </c>
      <c r="G11" s="5"/>
    </row>
    <row r="12" spans="1:7" ht="15" customHeight="1" x14ac:dyDescent="0.25">
      <c r="A12" s="5"/>
      <c r="B12" s="81"/>
      <c r="C12" s="22"/>
      <c r="D12" s="35" t="s">
        <v>31</v>
      </c>
      <c r="E12" s="22"/>
      <c r="F12" s="35" t="s">
        <v>31</v>
      </c>
      <c r="G12" s="5"/>
    </row>
    <row r="13" spans="1:7" ht="15" customHeight="1" x14ac:dyDescent="0.25">
      <c r="A13" s="5"/>
      <c r="B13" s="81"/>
      <c r="C13" s="22"/>
      <c r="D13" s="35" t="s">
        <v>31</v>
      </c>
      <c r="E13" s="22"/>
      <c r="F13" s="35" t="s">
        <v>31</v>
      </c>
      <c r="G13" s="5"/>
    </row>
    <row r="14" spans="1:7" ht="15" customHeight="1" x14ac:dyDescent="0.25">
      <c r="A14" s="5"/>
      <c r="B14" s="81"/>
      <c r="C14" s="22"/>
      <c r="D14" s="35" t="s">
        <v>31</v>
      </c>
      <c r="E14" s="22"/>
      <c r="F14" s="35" t="s">
        <v>31</v>
      </c>
      <c r="G14" s="5"/>
    </row>
    <row r="15" spans="1:7" ht="15" customHeight="1" x14ac:dyDescent="0.25">
      <c r="A15" s="5"/>
      <c r="B15" s="81"/>
      <c r="C15" s="22"/>
      <c r="D15" s="35" t="s">
        <v>31</v>
      </c>
      <c r="E15" s="22"/>
      <c r="F15" s="35" t="s">
        <v>31</v>
      </c>
      <c r="G15" s="5"/>
    </row>
    <row r="16" spans="1:7" ht="15" customHeight="1" x14ac:dyDescent="0.25">
      <c r="A16" s="5"/>
      <c r="B16" s="81"/>
      <c r="C16" s="22"/>
      <c r="D16" s="35" t="s">
        <v>31</v>
      </c>
      <c r="E16" s="22"/>
      <c r="F16" s="35" t="s">
        <v>31</v>
      </c>
      <c r="G16" s="5"/>
    </row>
    <row r="17" spans="1:7" ht="15" customHeight="1" x14ac:dyDescent="0.25">
      <c r="A17" s="5"/>
      <c r="B17" s="81"/>
      <c r="C17" s="22"/>
      <c r="D17" s="35" t="s">
        <v>31</v>
      </c>
      <c r="E17" s="22"/>
      <c r="F17" s="35" t="s">
        <v>31</v>
      </c>
      <c r="G17" s="5"/>
    </row>
    <row r="18" spans="1:7" ht="15" customHeight="1" x14ac:dyDescent="0.25">
      <c r="A18" s="5"/>
      <c r="B18" s="14" t="s">
        <v>92</v>
      </c>
      <c r="C18" s="70">
        <f>SUM(C10:C17)</f>
        <v>0</v>
      </c>
      <c r="D18" s="71" t="s">
        <v>31</v>
      </c>
      <c r="E18" s="70">
        <f>SUM(E10:E17)</f>
        <v>0</v>
      </c>
      <c r="F18" s="71" t="s">
        <v>31</v>
      </c>
      <c r="G18" s="5"/>
    </row>
    <row r="19" spans="1:7" ht="15" customHeight="1" x14ac:dyDescent="0.25">
      <c r="A19" s="5"/>
      <c r="B19" s="81" t="s">
        <v>35</v>
      </c>
      <c r="C19" s="22">
        <f>-C18*'8. Nøgletal'!C14</f>
        <v>0</v>
      </c>
      <c r="D19" s="35" t="s">
        <v>31</v>
      </c>
      <c r="E19" s="22">
        <f>-E18*'8. Nøgletal'!C14</f>
        <v>0</v>
      </c>
      <c r="F19" s="35" t="s">
        <v>31</v>
      </c>
      <c r="G19" s="5"/>
    </row>
    <row r="20" spans="1:7" ht="15" customHeight="1" x14ac:dyDescent="0.25">
      <c r="A20" s="5"/>
      <c r="B20" s="81" t="s">
        <v>36</v>
      </c>
      <c r="C20" s="22">
        <f>SUM(C18:C19)*'8. Nøgletal'!C9</f>
        <v>0</v>
      </c>
      <c r="D20" s="35" t="s">
        <v>31</v>
      </c>
      <c r="E20" s="22">
        <f>SUM(E18:E19)*'8. Nøgletal'!C9</f>
        <v>0</v>
      </c>
      <c r="F20" s="35" t="s">
        <v>31</v>
      </c>
      <c r="G20" s="5"/>
    </row>
    <row r="21" spans="1:7" ht="26.25" customHeight="1" x14ac:dyDescent="0.25">
      <c r="A21" s="5"/>
      <c r="B21" s="74" t="s">
        <v>93</v>
      </c>
      <c r="C21" s="70">
        <f>SUM(C18:C20)</f>
        <v>0</v>
      </c>
      <c r="D21" s="71" t="s">
        <v>31</v>
      </c>
      <c r="E21" s="70">
        <f>SUM(E18:E20)</f>
        <v>0</v>
      </c>
      <c r="F21" s="71" t="s">
        <v>31</v>
      </c>
      <c r="G21" s="5"/>
    </row>
    <row r="22" spans="1:7" ht="15" customHeight="1" x14ac:dyDescent="0.25">
      <c r="A22" s="5"/>
      <c r="B22" s="5"/>
      <c r="C22" s="5"/>
      <c r="D22" s="5"/>
      <c r="E22" s="5"/>
      <c r="F22" s="5"/>
      <c r="G22" s="5"/>
    </row>
    <row r="23" spans="1:7" ht="15" customHeight="1" x14ac:dyDescent="0.25">
      <c r="A23" s="5"/>
      <c r="B23" s="5"/>
      <c r="C23" s="5"/>
      <c r="D23" s="5"/>
      <c r="E23" s="5"/>
      <c r="F23" s="5"/>
      <c r="G23" s="5"/>
    </row>
  </sheetData>
  <sheetProtection algorithmName="SHA-512" hashValue="00BlGLWKZLUn8Uf6oFtRWSu8nv3F596W253KVfLAfW/GLLKjr1i66fRUI4SsaUC+aN9/kJ1uJjDd8WxzNnQfTQ==" saltValue="Yj596P5GBG0NW3xR7Gr+RQ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5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3" t="s">
        <v>53</v>
      </c>
      <c r="C3" s="103"/>
      <c r="D3" s="103"/>
      <c r="E3" s="103"/>
      <c r="F3" s="103"/>
      <c r="G3" s="5"/>
    </row>
    <row r="4" spans="1:7" ht="15" customHeight="1" x14ac:dyDescent="0.25">
      <c r="A4" s="5"/>
      <c r="B4" s="103"/>
      <c r="C4" s="103"/>
      <c r="D4" s="103"/>
      <c r="E4" s="103"/>
      <c r="F4" s="103"/>
      <c r="G4" s="5"/>
    </row>
    <row r="5" spans="1:7" ht="15" customHeight="1" x14ac:dyDescent="0.25">
      <c r="A5" s="5"/>
      <c r="B5" s="103"/>
      <c r="C5" s="103"/>
      <c r="D5" s="103"/>
      <c r="E5" s="103"/>
      <c r="F5" s="103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18</v>
      </c>
      <c r="C8" s="114"/>
      <c r="D8" s="114"/>
      <c r="E8" s="114"/>
      <c r="F8" s="115"/>
      <c r="G8" s="5"/>
    </row>
    <row r="9" spans="1:7" ht="15" customHeight="1" x14ac:dyDescent="0.25">
      <c r="A9" s="5"/>
      <c r="B9" s="78" t="s">
        <v>50</v>
      </c>
      <c r="C9" s="24" t="s">
        <v>51</v>
      </c>
      <c r="D9" s="79"/>
      <c r="E9" s="24" t="s">
        <v>52</v>
      </c>
      <c r="F9" s="80"/>
      <c r="G9" s="5"/>
    </row>
    <row r="10" spans="1:7" ht="15" customHeight="1" x14ac:dyDescent="0.25">
      <c r="A10" s="5"/>
      <c r="B10" s="81"/>
      <c r="C10" s="22"/>
      <c r="D10" s="35" t="s">
        <v>31</v>
      </c>
      <c r="E10" s="22"/>
      <c r="F10" s="35" t="s">
        <v>31</v>
      </c>
      <c r="G10" s="5"/>
    </row>
    <row r="11" spans="1:7" ht="15" customHeight="1" x14ac:dyDescent="0.25">
      <c r="A11" s="5"/>
      <c r="B11" s="81"/>
      <c r="C11" s="22"/>
      <c r="D11" s="35" t="s">
        <v>31</v>
      </c>
      <c r="E11" s="22"/>
      <c r="F11" s="35" t="s">
        <v>31</v>
      </c>
      <c r="G11" s="5"/>
    </row>
    <row r="12" spans="1:7" ht="15" customHeight="1" x14ac:dyDescent="0.25">
      <c r="A12" s="5"/>
      <c r="B12" s="81"/>
      <c r="C12" s="22"/>
      <c r="D12" s="35" t="s">
        <v>31</v>
      </c>
      <c r="E12" s="22"/>
      <c r="F12" s="35" t="s">
        <v>31</v>
      </c>
      <c r="G12" s="5"/>
    </row>
    <row r="13" spans="1:7" ht="15" customHeight="1" x14ac:dyDescent="0.25">
      <c r="A13" s="5"/>
      <c r="B13" s="14" t="s">
        <v>94</v>
      </c>
      <c r="C13" s="70">
        <f>SUM(C10:C12)</f>
        <v>0</v>
      </c>
      <c r="D13" s="71" t="s">
        <v>31</v>
      </c>
      <c r="E13" s="70">
        <f>SUM(E10:E12)</f>
        <v>0</v>
      </c>
      <c r="F13" s="71" t="s">
        <v>31</v>
      </c>
      <c r="G13" s="5"/>
    </row>
    <row r="14" spans="1:7" ht="15" customHeight="1" x14ac:dyDescent="0.25">
      <c r="A14" s="5"/>
      <c r="B14" s="5"/>
      <c r="C14" s="5"/>
      <c r="D14" s="5"/>
      <c r="E14" s="5"/>
      <c r="F14" s="5"/>
      <c r="G14" s="5"/>
    </row>
    <row r="15" spans="1:7" ht="15" customHeight="1" x14ac:dyDescent="0.25">
      <c r="A15" s="5"/>
      <c r="B15" s="82"/>
      <c r="C15" s="82"/>
      <c r="D15" s="82"/>
      <c r="E15" s="82"/>
      <c r="F15" s="82"/>
      <c r="G15" s="5"/>
    </row>
  </sheetData>
  <sheetProtection algorithmName="SHA-512" hashValue="o+X2e3L77EivuuXxWe1wD1wDEZlxpanqVwQhgrV+L6DqL7B+DV/nts7bAbz7cCMNq8i7vRNZY1R/yvivkhla3g==" saltValue="KZ6lJuJcb722uHvSGBYTFg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86</vt:i4>
      </vt:variant>
    </vt:vector>
  </HeadingPairs>
  <TitlesOfParts>
    <vt:vector size="101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E_Tabel</vt:lpstr>
      <vt:lpstr>E_Tabel_Værdi</vt:lpstr>
      <vt:lpstr>EngTillæg_Tabel</vt:lpstr>
      <vt:lpstr>EngTillæg_Tabel_Værdi</vt:lpstr>
      <vt:lpstr>Fane4_Tabel3</vt:lpstr>
      <vt:lpstr>GE_Tabel_Små</vt:lpstr>
      <vt:lpstr>GE_Tabel_Små_base</vt:lpstr>
      <vt:lpstr>GE_Tabel_Små_K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PG10Tillæg_ØR_Tabel_SletDrik</vt:lpstr>
      <vt:lpstr>PG10Tillæg_ØR_Tabel_Total</vt:lpstr>
      <vt:lpstr>PL_PDO_GenEffKrav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VarigeTillæg_Tabel_Værdi</vt:lpstr>
      <vt:lpstr>VarigeTillæg_Tabel_Værdi_korr</vt:lpstr>
      <vt:lpstr>ØR_SidsteÅr_Tabel</vt:lpstr>
      <vt:lpstr>ØR_Tabel</vt:lpstr>
      <vt:lpstr>ØR_Tabel_GE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2026-08-19T12:57:50Z</dcterms:modified>
</cp:coreProperties>
</file>